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tables/table12.xml" ContentType="application/vnd.openxmlformats-officedocument.spreadsheetml.tab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3148" yWindow="120" windowWidth="5652" windowHeight="12708" tabRatio="555" activeTab="1"/>
  </bookViews>
  <sheets>
    <sheet name="Work order completion on time" sheetId="4" r:id="rId1"/>
    <sheet name="Graphs" sheetId="3" r:id="rId2"/>
    <sheet name="Backlog" sheetId="2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3" i="3" l="1"/>
  <c r="F31" i="3" l="1"/>
  <c r="E31" i="3"/>
  <c r="D31" i="3"/>
  <c r="C31" i="3"/>
  <c r="B31" i="3"/>
  <c r="D23" i="3"/>
  <c r="C23" i="3"/>
  <c r="B23" i="3"/>
  <c r="F18" i="3"/>
  <c r="E18" i="3"/>
  <c r="D18" i="3"/>
  <c r="C18" i="3"/>
  <c r="B18" i="3"/>
  <c r="F13" i="3"/>
  <c r="E13" i="3"/>
  <c r="D13" i="3"/>
  <c r="C13" i="3"/>
  <c r="B13" i="3"/>
  <c r="F6" i="3"/>
  <c r="E6" i="3"/>
  <c r="D6" i="3"/>
  <c r="C6" i="3"/>
  <c r="B6" i="3"/>
  <c r="G31" i="3" l="1"/>
  <c r="G18" i="3"/>
  <c r="G13" i="3"/>
  <c r="G6" i="3"/>
  <c r="C40" i="4" l="1"/>
  <c r="D40" i="4"/>
  <c r="E40" i="4"/>
  <c r="F40" i="4"/>
  <c r="B40" i="4"/>
  <c r="C10" i="2"/>
  <c r="D10" i="2"/>
  <c r="E10" i="2"/>
  <c r="F10" i="2"/>
  <c r="B10" i="2"/>
  <c r="C9" i="2" l="1"/>
  <c r="D9" i="2"/>
  <c r="E9" i="2"/>
  <c r="F9" i="2"/>
  <c r="B9" i="2"/>
</calcChain>
</file>

<file path=xl/sharedStrings.xml><?xml version="1.0" encoding="utf-8"?>
<sst xmlns="http://schemas.openxmlformats.org/spreadsheetml/2006/main" count="198" uniqueCount="47">
  <si>
    <t>Total</t>
  </si>
  <si>
    <t>Emergency</t>
  </si>
  <si>
    <t>High</t>
  </si>
  <si>
    <t>Medium</t>
  </si>
  <si>
    <t>Low</t>
  </si>
  <si>
    <t>Priority</t>
  </si>
  <si>
    <t>-</t>
  </si>
  <si>
    <t xml:space="preserve">  </t>
  </si>
  <si>
    <t xml:space="preserve"> </t>
  </si>
  <si>
    <t xml:space="preserve">Work orders closed </t>
  </si>
  <si>
    <t>Closed on time</t>
  </si>
  <si>
    <t>% Completion on time</t>
  </si>
  <si>
    <t xml:space="preserve">WAYNE STATE UNIVERSITY -FACILITIES OPERATIONS </t>
  </si>
  <si>
    <t>Nov-11</t>
  </si>
  <si>
    <t>Dec-11</t>
  </si>
  <si>
    <t>DAYS</t>
  </si>
  <si>
    <t>CUSTODIAL</t>
  </si>
  <si>
    <t>ENGINEERING</t>
  </si>
  <si>
    <t>GROUNDS</t>
  </si>
  <si>
    <t>TRADES</t>
  </si>
  <si>
    <t>15-30</t>
  </si>
  <si>
    <t>31-90</t>
  </si>
  <si>
    <t xml:space="preserve">91-180 </t>
  </si>
  <si>
    <t xml:space="preserve">181-360 </t>
  </si>
  <si>
    <t xml:space="preserve">360+ </t>
  </si>
  <si>
    <t>1-14</t>
  </si>
  <si>
    <t>ENGINEERING PM'S</t>
  </si>
  <si>
    <t>TOTAL</t>
  </si>
  <si>
    <t>MAINTENANCE WORK ORDERS</t>
  </si>
  <si>
    <t>PREVENTIVE MAINTENANCE</t>
  </si>
  <si>
    <t>PM's Closed</t>
  </si>
  <si>
    <t>Jan-12</t>
  </si>
  <si>
    <t>Feb-12</t>
  </si>
  <si>
    <t>MAINTENANCE WORK ORDER ANALYSIS FOR OCT 2011 TO FEB 2012</t>
  </si>
  <si>
    <t>30+ OLD</t>
  </si>
  <si>
    <t>STANDING WORK ORDERS PER DEPARTMENT</t>
  </si>
  <si>
    <t>Department</t>
  </si>
  <si>
    <t>Mar-12</t>
  </si>
  <si>
    <t>Apr-12</t>
  </si>
  <si>
    <t>May-12</t>
  </si>
  <si>
    <t>Jun-12</t>
  </si>
  <si>
    <t>Custodial</t>
  </si>
  <si>
    <t>Engineering</t>
  </si>
  <si>
    <t>Grounds</t>
  </si>
  <si>
    <t>Trades</t>
  </si>
  <si>
    <t>Jul-12</t>
  </si>
  <si>
    <t>MAINTENANCE WORK ORDER ANALYSIS FOR NOV 2011 TO APRIL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</si>
</sst>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2"/>
      <color theme="1"/>
      <name val="Calibri"/>
      <scheme val="minor"/>
    </font>
    <font>
      <sz val="12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</borders>
  <cellStyleXfs count="42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17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1" applyNumberFormat="1" applyFont="1"/>
    <xf numFmtId="2" fontId="0" fillId="0" borderId="0" xfId="1" applyNumberFormat="1" applyFont="1"/>
    <xf numFmtId="9" fontId="0" fillId="0" borderId="0" xfId="1" applyFont="1" applyAlignment="1">
      <alignment horizontal="center"/>
    </xf>
    <xf numFmtId="2" fontId="0" fillId="0" borderId="0" xfId="0" applyNumberFormat="1"/>
    <xf numFmtId="0" fontId="0" fillId="0" borderId="0" xfId="0" applyNumberFormat="1"/>
    <xf numFmtId="17" fontId="0" fillId="0" borderId="0" xfId="0" applyNumberFormat="1" applyAlignment="1">
      <alignment horizontal="center"/>
    </xf>
    <xf numFmtId="49" fontId="2" fillId="0" borderId="0" xfId="0" applyNumberFormat="1" applyFont="1"/>
    <xf numFmtId="0" fontId="8" fillId="0" borderId="0" xfId="0" applyFont="1"/>
    <xf numFmtId="9" fontId="0" fillId="0" borderId="0" xfId="0" applyNumberFormat="1" applyAlignment="1">
      <alignment horizontal="center"/>
    </xf>
    <xf numFmtId="9" fontId="9" fillId="0" borderId="0" xfId="1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4" borderId="0" xfId="0" applyFont="1" applyFill="1"/>
    <xf numFmtId="2" fontId="2" fillId="0" borderId="0" xfId="0" applyNumberFormat="1" applyFont="1"/>
    <xf numFmtId="9" fontId="2" fillId="0" borderId="0" xfId="1" applyFont="1"/>
    <xf numFmtId="9" fontId="11" fillId="0" borderId="0" xfId="1" applyFont="1" applyAlignment="1">
      <alignment horizontal="center"/>
    </xf>
    <xf numFmtId="17" fontId="10" fillId="5" borderId="1" xfId="0" applyNumberFormat="1" applyFont="1" applyFill="1" applyBorder="1"/>
    <xf numFmtId="0" fontId="2" fillId="6" borderId="0" xfId="0" applyFont="1" applyFill="1"/>
    <xf numFmtId="17" fontId="0" fillId="6" borderId="0" xfId="0" applyNumberFormat="1" applyFill="1"/>
    <xf numFmtId="164" fontId="0" fillId="6" borderId="0" xfId="0" applyNumberFormat="1" applyFill="1" applyAlignment="1">
      <alignment horizontal="center"/>
    </xf>
    <xf numFmtId="17" fontId="0" fillId="6" borderId="0" xfId="0" applyNumberFormat="1" applyFill="1" applyAlignment="1">
      <alignment horizontal="center"/>
    </xf>
    <xf numFmtId="0" fontId="0" fillId="0" borderId="0" xfId="1" applyNumberFormat="1" applyFont="1" applyAlignment="1">
      <alignment horizontal="center"/>
    </xf>
    <xf numFmtId="0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7" fontId="10" fillId="5" borderId="2" xfId="0" applyNumberFormat="1" applyFont="1" applyFill="1" applyBorder="1"/>
    <xf numFmtId="0" fontId="7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4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Normal" xfId="0" builtinId="0"/>
    <cellStyle name="Percent" xfId="1" builtinId="5"/>
  </cellStyles>
  <dxfs count="7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</font>
    </dxf>
    <dxf>
      <numFmt numFmtId="22" formatCode="mmm\-yy"/>
    </dxf>
    <dxf>
      <numFmt numFmtId="22" formatCode="mmm\-yy"/>
    </dxf>
    <dxf>
      <numFmt numFmtId="22" formatCode="mmm\-yy"/>
    </dxf>
    <dxf>
      <numFmt numFmtId="22" formatCode="mmm\-yy"/>
    </dxf>
    <dxf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numFmt numFmtId="22" formatCode="mmm\-yy"/>
      <fill>
        <patternFill patternType="solid">
          <fgColor indexed="64"/>
          <bgColor theme="4"/>
        </patternFill>
      </fill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3" formatCode="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numFmt numFmtId="22" formatCode="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numFmt numFmtId="22" formatCode="mmm\-yy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WAYNE STATE UNIVERSITY -FACILITIES OPERATIONS </a:t>
            </a:r>
          </a:p>
          <a:p>
            <a:pPr>
              <a:defRPr sz="1200"/>
            </a:pPr>
            <a:r>
              <a:rPr lang="en-US" sz="1200"/>
              <a:t>CUSTODIAL</a:t>
            </a:r>
            <a:r>
              <a:rPr lang="en-US" sz="1200" baseline="0"/>
              <a:t> MAINTENANCE WORK ORDER COMPLETION ON TIME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Graphs!$A$4</c:f>
              <c:strCache>
                <c:ptCount val="1"/>
                <c:pt idx="0">
                  <c:v>Work orders closed </c:v>
                </c:pt>
              </c:strCache>
            </c:strRef>
          </c:tx>
          <c:invertIfNegative val="0"/>
          <c:cat>
            <c:strRef>
              <c:f>Graphs!$B$3:$G$3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Graphs!$B$4:$G$4</c:f>
              <c:numCache>
                <c:formatCode>General</c:formatCode>
                <c:ptCount val="6"/>
                <c:pt idx="0">
                  <c:v>203</c:v>
                </c:pt>
                <c:pt idx="1">
                  <c:v>251</c:v>
                </c:pt>
                <c:pt idx="2">
                  <c:v>185</c:v>
                </c:pt>
                <c:pt idx="3">
                  <c:v>206</c:v>
                </c:pt>
                <c:pt idx="4">
                  <c:v>173</c:v>
                </c:pt>
                <c:pt idx="5">
                  <c:v>174</c:v>
                </c:pt>
              </c:numCache>
            </c:numRef>
          </c:val>
        </c:ser>
        <c:ser>
          <c:idx val="1"/>
          <c:order val="1"/>
          <c:tx>
            <c:strRef>
              <c:f>Graphs!$A$5</c:f>
              <c:strCache>
                <c:ptCount val="1"/>
                <c:pt idx="0">
                  <c:v>Closed on time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Graphs!$B$3:$G$3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Graphs!$B$5:$G$5</c:f>
              <c:numCache>
                <c:formatCode>General</c:formatCode>
                <c:ptCount val="6"/>
                <c:pt idx="0">
                  <c:v>153</c:v>
                </c:pt>
                <c:pt idx="1">
                  <c:v>163</c:v>
                </c:pt>
                <c:pt idx="2">
                  <c:v>103</c:v>
                </c:pt>
                <c:pt idx="3">
                  <c:v>132</c:v>
                </c:pt>
                <c:pt idx="4">
                  <c:v>162</c:v>
                </c:pt>
                <c:pt idx="5">
                  <c:v>135</c:v>
                </c:pt>
              </c:numCache>
            </c:numRef>
          </c:val>
        </c:ser>
        <c:ser>
          <c:idx val="2"/>
          <c:order val="2"/>
          <c:tx>
            <c:strRef>
              <c:f>Graphs!$A$6</c:f>
              <c:strCache>
                <c:ptCount val="1"/>
                <c:pt idx="0">
                  <c:v>% Completion on time</c:v>
                </c:pt>
              </c:strCache>
            </c:strRef>
          </c:tx>
          <c:spPr>
            <a:solidFill>
              <a:sysClr val="window" lastClr="FFFFFF"/>
            </a:solidFill>
          </c:spPr>
          <c:invertIfNegative val="0"/>
          <c:dLbls>
            <c:delete val="1"/>
          </c:dLbls>
          <c:cat>
            <c:strRef>
              <c:f>Graphs!$B$3:$G$3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Graphs!$B$6:$G$6</c:f>
              <c:numCache>
                <c:formatCode>0%</c:formatCode>
                <c:ptCount val="6"/>
                <c:pt idx="0">
                  <c:v>0.75369458128078815</c:v>
                </c:pt>
                <c:pt idx="1">
                  <c:v>0.64940239043824699</c:v>
                </c:pt>
                <c:pt idx="2">
                  <c:v>0.55675675675675673</c:v>
                </c:pt>
                <c:pt idx="3">
                  <c:v>0.64077669902912626</c:v>
                </c:pt>
                <c:pt idx="4">
                  <c:v>0.93641618497109824</c:v>
                </c:pt>
                <c:pt idx="5">
                  <c:v>0.77586206896551724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402368"/>
        <c:axId val="149403904"/>
      </c:barChart>
      <c:catAx>
        <c:axId val="14940236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49403904"/>
        <c:crosses val="autoZero"/>
        <c:auto val="1"/>
        <c:lblAlgn val="ctr"/>
        <c:lblOffset val="100"/>
        <c:noMultiLvlLbl val="1"/>
      </c:catAx>
      <c:valAx>
        <c:axId val="14940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NO. OF WORK</a:t>
                </a:r>
                <a:r>
                  <a:rPr lang="en-US" baseline="0"/>
                  <a:t> ORDERS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94023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gradFill>
      <a:gsLst>
        <a:gs pos="0">
          <a:srgbClr val="FFEFD1"/>
        </a:gs>
        <a:gs pos="69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25" r="0.25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WAYNE STATE UNIVERSITY -FACILITIES OPERATIONS </a:t>
            </a:r>
            <a:endParaRPr lang="en-US" sz="1200">
              <a:effectLst/>
            </a:endParaRPr>
          </a:p>
          <a:p>
            <a:pPr>
              <a:defRPr sz="1200"/>
            </a:pP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ENGINEERING PREVENTIVE MAINTENANCE WORK ORDER BACKLOG TILL </a:t>
            </a:r>
            <a:r>
              <a:rPr lang="en-US" sz="1200" b="1" i="0" u="none" strike="noStrike" baseline="0">
                <a:effectLst/>
              </a:rPr>
              <a:t>MAY 14TH </a:t>
            </a:r>
            <a:r>
              <a:rPr lang="en-US" sz="1100" b="1" i="0" kern="1200" baseline="0">
                <a:solidFill>
                  <a:srgbClr val="000000"/>
                </a:solidFill>
                <a:effectLst/>
              </a:rPr>
              <a:t>2012</a:t>
            </a:r>
            <a:endParaRPr lang="en-US" sz="1100">
              <a:effectLst/>
            </a:endParaRPr>
          </a:p>
          <a:p>
            <a:pPr>
              <a:defRPr sz="1200"/>
            </a:pPr>
            <a:r>
              <a:rPr lang="en-US" sz="1200" b="0" i="0" kern="1200" baseline="0">
                <a:solidFill>
                  <a:srgbClr val="000000"/>
                </a:solidFill>
                <a:effectLst/>
              </a:rPr>
              <a:t>TOTAL NO. OF WORK ORDERS</a:t>
            </a:r>
            <a:r>
              <a:rPr lang="en-US" sz="1200" b="0" i="0" kern="1200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1200" b="0" i="0" kern="1200" baseline="0">
                <a:solidFill>
                  <a:srgbClr val="000000"/>
                </a:solidFill>
                <a:effectLst/>
              </a:rPr>
              <a:t>:- 522</a:t>
            </a:r>
            <a:endParaRPr lang="en-US" sz="1200" b="0">
              <a:effectLst/>
            </a:endParaRPr>
          </a:p>
          <a:p>
            <a:pPr>
              <a:defRPr sz="1200"/>
            </a:pP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13345911949685535"/>
          <c:y val="2.150537634408602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Backlog!$D$2</c:f>
              <c:strCache>
                <c:ptCount val="1"/>
                <c:pt idx="0">
                  <c:v>ENGINEERING PM'S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Backlog!$A$3:$A$8</c:f>
              <c:strCache>
                <c:ptCount val="6"/>
                <c:pt idx="0">
                  <c:v>1-14</c:v>
                </c:pt>
                <c:pt idx="1">
                  <c:v>15-30</c:v>
                </c:pt>
                <c:pt idx="2">
                  <c:v>31-90</c:v>
                </c:pt>
                <c:pt idx="3">
                  <c:v>91-180 </c:v>
                </c:pt>
                <c:pt idx="4">
                  <c:v>181-360 </c:v>
                </c:pt>
                <c:pt idx="5">
                  <c:v>360+ </c:v>
                </c:pt>
              </c:strCache>
            </c:strRef>
          </c:cat>
          <c:val>
            <c:numRef>
              <c:f>Backlog!$D$3:$D$8</c:f>
              <c:numCache>
                <c:formatCode>General</c:formatCode>
                <c:ptCount val="6"/>
                <c:pt idx="0">
                  <c:v>402</c:v>
                </c:pt>
                <c:pt idx="1">
                  <c:v>60</c:v>
                </c:pt>
                <c:pt idx="2">
                  <c:v>23</c:v>
                </c:pt>
                <c:pt idx="3">
                  <c:v>19</c:v>
                </c:pt>
                <c:pt idx="4">
                  <c:v>18</c:v>
                </c:pt>
                <c:pt idx="5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99232"/>
        <c:axId val="155601152"/>
      </c:barChart>
      <c:catAx>
        <c:axId val="1555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overlay val="0"/>
        </c:title>
        <c:majorTickMark val="out"/>
        <c:minorTickMark val="none"/>
        <c:tickLblPos val="nextTo"/>
        <c:crossAx val="155601152"/>
        <c:crosses val="autoZero"/>
        <c:auto val="1"/>
        <c:lblAlgn val="ctr"/>
        <c:lblOffset val="100"/>
        <c:noMultiLvlLbl val="0"/>
      </c:catAx>
      <c:valAx>
        <c:axId val="155601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kern="1200" baseline="0">
                    <a:solidFill>
                      <a:srgbClr val="000000"/>
                    </a:solidFill>
                    <a:effectLst/>
                  </a:rPr>
                  <a:t>NO. OF WORK ORDERS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5599232"/>
        <c:crosses val="autoZero"/>
        <c:crossBetween val="between"/>
      </c:valAx>
      <c:spPr>
        <a:gradFill>
          <a:gsLst>
            <a:gs pos="0">
              <a:srgbClr val="FFEFD1"/>
            </a:gs>
            <a:gs pos="70000">
              <a:srgbClr val="F0EBD5"/>
            </a:gs>
            <a:gs pos="100000">
              <a:srgbClr val="D1C39F"/>
            </a:gs>
          </a:gsLst>
          <a:lin ang="5400000" scaled="0"/>
        </a:gradFill>
      </c:spPr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WAYNE STATE UNIVERSITY -FACILITIES OPERATIONS </a:t>
            </a:r>
          </a:p>
          <a:p>
            <a:pPr>
              <a:defRPr sz="1200"/>
            </a:pPr>
            <a:r>
              <a:rPr lang="en-US" sz="1200" baseline="0"/>
              <a:t>ENGINEERING </a:t>
            </a:r>
            <a:r>
              <a:rPr lang="en-US" sz="1200" b="1" i="0" u="none" strike="noStrike" baseline="0">
                <a:effectLst/>
              </a:rPr>
              <a:t>MAINTENANCE </a:t>
            </a:r>
            <a:r>
              <a:rPr lang="en-US" sz="1200" baseline="0"/>
              <a:t>WORK ORDER COMPLETION ON TIME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Graphs!$A$11</c:f>
              <c:strCache>
                <c:ptCount val="1"/>
                <c:pt idx="0">
                  <c:v>Work orders closed </c:v>
                </c:pt>
              </c:strCache>
            </c:strRef>
          </c:tx>
          <c:invertIfNegative val="0"/>
          <c:dLbls>
            <c:numFmt formatCode="General" sourceLinked="0"/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Graphs!$B$10:$G$10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Graphs!$B$11:$G$11</c:f>
              <c:numCache>
                <c:formatCode>General</c:formatCode>
                <c:ptCount val="6"/>
                <c:pt idx="0">
                  <c:v>1014</c:v>
                </c:pt>
                <c:pt idx="1">
                  <c:v>763</c:v>
                </c:pt>
                <c:pt idx="2">
                  <c:v>810</c:v>
                </c:pt>
                <c:pt idx="3">
                  <c:v>709</c:v>
                </c:pt>
                <c:pt idx="4">
                  <c:v>888</c:v>
                </c:pt>
                <c:pt idx="5">
                  <c:v>698</c:v>
                </c:pt>
              </c:numCache>
            </c:numRef>
          </c:val>
        </c:ser>
        <c:ser>
          <c:idx val="1"/>
          <c:order val="1"/>
          <c:tx>
            <c:strRef>
              <c:f>Graphs!$A$12</c:f>
              <c:strCache>
                <c:ptCount val="1"/>
                <c:pt idx="0">
                  <c:v>Closed on time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numFmt formatCode="General" sourceLinked="0"/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Graphs!$B$10:$G$10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Graphs!$B$12:$G$12</c:f>
              <c:numCache>
                <c:formatCode>General</c:formatCode>
                <c:ptCount val="6"/>
                <c:pt idx="0">
                  <c:v>933</c:v>
                </c:pt>
                <c:pt idx="1">
                  <c:v>667</c:v>
                </c:pt>
                <c:pt idx="2">
                  <c:v>607</c:v>
                </c:pt>
                <c:pt idx="3">
                  <c:v>670</c:v>
                </c:pt>
                <c:pt idx="4">
                  <c:v>862</c:v>
                </c:pt>
                <c:pt idx="5">
                  <c:v>571</c:v>
                </c:pt>
              </c:numCache>
            </c:numRef>
          </c:val>
        </c:ser>
        <c:ser>
          <c:idx val="2"/>
          <c:order val="2"/>
          <c:tx>
            <c:strRef>
              <c:f>Graphs!$A$13</c:f>
              <c:strCache>
                <c:ptCount val="1"/>
                <c:pt idx="0">
                  <c:v>% Completion on time</c:v>
                </c:pt>
              </c:strCache>
            </c:strRef>
          </c:tx>
          <c:spPr>
            <a:solidFill>
              <a:sysClr val="window" lastClr="FFFFFF"/>
            </a:solidFill>
          </c:spPr>
          <c:invertIfNegative val="0"/>
          <c:dLbls>
            <c:delete val="1"/>
          </c:dLbls>
          <c:cat>
            <c:strRef>
              <c:f>Graphs!$B$10:$G$10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Graphs!$B$13:$G$13</c:f>
              <c:numCache>
                <c:formatCode>0%</c:formatCode>
                <c:ptCount val="6"/>
                <c:pt idx="0">
                  <c:v>0.92011834319526631</c:v>
                </c:pt>
                <c:pt idx="1">
                  <c:v>0.87418086500655312</c:v>
                </c:pt>
                <c:pt idx="2">
                  <c:v>0.74938271604938267</c:v>
                </c:pt>
                <c:pt idx="3">
                  <c:v>0.94499294781382226</c:v>
                </c:pt>
                <c:pt idx="4">
                  <c:v>0.97072072072072069</c:v>
                </c:pt>
                <c:pt idx="5">
                  <c:v>0.81805157593123212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494016"/>
        <c:axId val="149499904"/>
      </c:barChart>
      <c:catAx>
        <c:axId val="14949401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49499904"/>
        <c:crosses val="autoZero"/>
        <c:auto val="1"/>
        <c:lblAlgn val="ctr"/>
        <c:lblOffset val="100"/>
        <c:noMultiLvlLbl val="1"/>
      </c:catAx>
      <c:valAx>
        <c:axId val="14949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NO. OF WORK</a:t>
                </a:r>
                <a:r>
                  <a:rPr lang="en-US" baseline="0"/>
                  <a:t> ORDERS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1494940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WAYNE STATE UNIVERSITY -FACILITIES OPERATIONS </a:t>
            </a:r>
          </a:p>
          <a:p>
            <a:pPr>
              <a:defRPr sz="1200"/>
            </a:pPr>
            <a:r>
              <a:rPr lang="en-US" sz="1200"/>
              <a:t>GROUNDS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MAINTENANCE </a:t>
            </a:r>
            <a:r>
              <a:rPr lang="en-US" sz="1200" baseline="0"/>
              <a:t>WORK ORDER COMPLETION ON TIME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Graphs!$A$21</c:f>
              <c:strCache>
                <c:ptCount val="1"/>
                <c:pt idx="0">
                  <c:v>Work orders closed </c:v>
                </c:pt>
              </c:strCache>
            </c:strRef>
          </c:tx>
          <c:invertIfNegative val="0"/>
          <c:cat>
            <c:strRef>
              <c:f>Graphs!$B$20:$G$20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Graphs!$B$21:$G$21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12</c:v>
                </c:pt>
              </c:numCache>
            </c:numRef>
          </c:val>
        </c:ser>
        <c:ser>
          <c:idx val="1"/>
          <c:order val="1"/>
          <c:tx>
            <c:strRef>
              <c:f>Graphs!$A$22</c:f>
              <c:strCache>
                <c:ptCount val="1"/>
                <c:pt idx="0">
                  <c:v>Closed on time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Graphs!$B$20:$G$20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Graphs!$B$22:$G$22</c:f>
              <c:numCache>
                <c:formatCode>General</c:formatCode>
                <c:ptCount val="6"/>
                <c:pt idx="0">
                  <c:v>4</c:v>
                </c:pt>
                <c:pt idx="1">
                  <c:v>6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</c:numCache>
            </c:numRef>
          </c:val>
        </c:ser>
        <c:ser>
          <c:idx val="2"/>
          <c:order val="2"/>
          <c:tx>
            <c:strRef>
              <c:f>Graphs!$A$23</c:f>
              <c:strCache>
                <c:ptCount val="1"/>
                <c:pt idx="0">
                  <c:v>% Completion on time</c:v>
                </c:pt>
              </c:strCache>
            </c:strRef>
          </c:tx>
          <c:spPr>
            <a:solidFill>
              <a:sysClr val="window" lastClr="FFFFFF"/>
            </a:solidFill>
          </c:spPr>
          <c:invertIfNegative val="0"/>
          <c:dLbls>
            <c:delete val="1"/>
          </c:dLbls>
          <c:cat>
            <c:strRef>
              <c:f>Graphs!$B$20:$G$20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Graphs!$B$23:$G$23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0.66666666666666663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25248"/>
        <c:axId val="149526784"/>
      </c:barChart>
      <c:catAx>
        <c:axId val="1495252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49526784"/>
        <c:crosses val="autoZero"/>
        <c:auto val="1"/>
        <c:lblAlgn val="ctr"/>
        <c:lblOffset val="100"/>
        <c:noMultiLvlLbl val="1"/>
      </c:catAx>
      <c:valAx>
        <c:axId val="14952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NO. OF WORK</a:t>
                </a:r>
                <a:r>
                  <a:rPr lang="en-US" baseline="0"/>
                  <a:t> ORDERS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95252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25" r="0.25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WAYNE STATE UNIVERSITY -FACILITIES OPERATIONS </a:t>
            </a:r>
          </a:p>
          <a:p>
            <a:pPr>
              <a:defRPr sz="1200"/>
            </a:pPr>
            <a:r>
              <a:rPr lang="en-US" sz="1200"/>
              <a:t>TRADES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MAINTENANCE  </a:t>
            </a:r>
            <a:r>
              <a:rPr lang="en-US" sz="1200" baseline="0"/>
              <a:t>WORK ORDER COMPLETION ON TIME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Graphs!$A$29</c:f>
              <c:strCache>
                <c:ptCount val="1"/>
                <c:pt idx="0">
                  <c:v>Work orders closed </c:v>
                </c:pt>
              </c:strCache>
            </c:strRef>
          </c:tx>
          <c:invertIfNegative val="0"/>
          <c:cat>
            <c:strRef>
              <c:f>Graphs!$B$28:$G$28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Graphs!$B$29:$G$29</c:f>
              <c:numCache>
                <c:formatCode>General</c:formatCode>
                <c:ptCount val="6"/>
                <c:pt idx="0">
                  <c:v>773</c:v>
                </c:pt>
                <c:pt idx="1">
                  <c:v>773</c:v>
                </c:pt>
                <c:pt idx="2">
                  <c:v>937</c:v>
                </c:pt>
                <c:pt idx="3">
                  <c:v>957</c:v>
                </c:pt>
                <c:pt idx="4">
                  <c:v>826</c:v>
                </c:pt>
                <c:pt idx="5">
                  <c:v>816</c:v>
                </c:pt>
              </c:numCache>
            </c:numRef>
          </c:val>
        </c:ser>
        <c:ser>
          <c:idx val="1"/>
          <c:order val="1"/>
          <c:tx>
            <c:strRef>
              <c:f>Graphs!$A$30</c:f>
              <c:strCache>
                <c:ptCount val="1"/>
                <c:pt idx="0">
                  <c:v>Closed on time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Graphs!$B$28:$G$28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Graphs!$B$30:$G$30</c:f>
              <c:numCache>
                <c:formatCode>General</c:formatCode>
                <c:ptCount val="6"/>
                <c:pt idx="0">
                  <c:v>588</c:v>
                </c:pt>
                <c:pt idx="1">
                  <c:v>584</c:v>
                </c:pt>
                <c:pt idx="2">
                  <c:v>689</c:v>
                </c:pt>
                <c:pt idx="3">
                  <c:v>813</c:v>
                </c:pt>
                <c:pt idx="4">
                  <c:v>615</c:v>
                </c:pt>
                <c:pt idx="5">
                  <c:v>600</c:v>
                </c:pt>
              </c:numCache>
            </c:numRef>
          </c:val>
        </c:ser>
        <c:ser>
          <c:idx val="2"/>
          <c:order val="2"/>
          <c:tx>
            <c:strRef>
              <c:f>Graphs!$A$31</c:f>
              <c:strCache>
                <c:ptCount val="1"/>
                <c:pt idx="0">
                  <c:v>% Completion on time</c:v>
                </c:pt>
              </c:strCache>
            </c:strRef>
          </c:tx>
          <c:spPr>
            <a:solidFill>
              <a:sysClr val="window" lastClr="FFFFFF"/>
            </a:solidFill>
          </c:spPr>
          <c:invertIfNegative val="0"/>
          <c:dLbls>
            <c:delete val="1"/>
          </c:dLbls>
          <c:cat>
            <c:strRef>
              <c:f>Graphs!$B$28:$G$28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Graphs!$B$31:$G$31</c:f>
              <c:numCache>
                <c:formatCode>0%</c:formatCode>
                <c:ptCount val="6"/>
                <c:pt idx="0">
                  <c:v>0.76067270375161711</c:v>
                </c:pt>
                <c:pt idx="1">
                  <c:v>0.75549805950840876</c:v>
                </c:pt>
                <c:pt idx="2">
                  <c:v>0.73532550693703314</c:v>
                </c:pt>
                <c:pt idx="3">
                  <c:v>0.84952978056426331</c:v>
                </c:pt>
                <c:pt idx="4">
                  <c:v>0.74455205811138014</c:v>
                </c:pt>
                <c:pt idx="5">
                  <c:v>0.73529411764705888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47648"/>
        <c:axId val="155537792"/>
      </c:barChart>
      <c:catAx>
        <c:axId val="1495476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5537792"/>
        <c:crosses val="autoZero"/>
        <c:auto val="1"/>
        <c:lblAlgn val="ctr"/>
        <c:lblOffset val="100"/>
        <c:noMultiLvlLbl val="1"/>
      </c:catAx>
      <c:valAx>
        <c:axId val="155537792"/>
        <c:scaling>
          <c:orientation val="minMax"/>
          <c:max val="12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NO. OF WORK</a:t>
                </a:r>
                <a:r>
                  <a:rPr lang="en-US" baseline="0"/>
                  <a:t> ORDERS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95476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WAYNE STATE UNIVERSITY -FACILITIES OPERATIONS </a:t>
            </a:r>
            <a:endParaRPr lang="en-US" sz="1200">
              <a:effectLst/>
            </a:endParaRPr>
          </a:p>
          <a:p>
            <a:pPr>
              <a:defRPr/>
            </a:pP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ENGINEERING PREVENTIVE MAINTENANCE WORK ORDER COMPLETION ON TIME</a:t>
            </a:r>
            <a:endParaRPr lang="en-US" sz="12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Graphs!$A$16</c:f>
              <c:strCache>
                <c:ptCount val="1"/>
                <c:pt idx="0">
                  <c:v>PM's Closed</c:v>
                </c:pt>
              </c:strCache>
            </c:strRef>
          </c:tx>
          <c:invertIfNegative val="0"/>
          <c:cat>
            <c:strRef>
              <c:f>Graphs!$B$15:$G$15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Graphs!$B$16:$G$16</c:f>
              <c:numCache>
                <c:formatCode>General</c:formatCode>
                <c:ptCount val="6"/>
                <c:pt idx="0">
                  <c:v>11</c:v>
                </c:pt>
                <c:pt idx="1">
                  <c:v>84</c:v>
                </c:pt>
                <c:pt idx="2">
                  <c:v>223</c:v>
                </c:pt>
                <c:pt idx="3">
                  <c:v>213</c:v>
                </c:pt>
                <c:pt idx="4">
                  <c:v>83</c:v>
                </c:pt>
                <c:pt idx="5">
                  <c:v>98</c:v>
                </c:pt>
              </c:numCache>
            </c:numRef>
          </c:val>
        </c:ser>
        <c:ser>
          <c:idx val="1"/>
          <c:order val="1"/>
          <c:tx>
            <c:strRef>
              <c:f>Graphs!$A$17</c:f>
              <c:strCache>
                <c:ptCount val="1"/>
                <c:pt idx="0">
                  <c:v>Closed on time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Graphs!$B$15:$G$15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Graphs!$B$17:$G$17</c:f>
              <c:numCache>
                <c:formatCode>General</c:formatCode>
                <c:ptCount val="6"/>
                <c:pt idx="0">
                  <c:v>5</c:v>
                </c:pt>
                <c:pt idx="1">
                  <c:v>4</c:v>
                </c:pt>
                <c:pt idx="2">
                  <c:v>93</c:v>
                </c:pt>
                <c:pt idx="3">
                  <c:v>190</c:v>
                </c:pt>
                <c:pt idx="4">
                  <c:v>49</c:v>
                </c:pt>
                <c:pt idx="5">
                  <c:v>89</c:v>
                </c:pt>
              </c:numCache>
            </c:numRef>
          </c:val>
        </c:ser>
        <c:ser>
          <c:idx val="2"/>
          <c:order val="2"/>
          <c:tx>
            <c:strRef>
              <c:f>Graphs!$A$18</c:f>
              <c:strCache>
                <c:ptCount val="1"/>
                <c:pt idx="0">
                  <c:v>% Completion on time</c:v>
                </c:pt>
              </c:strCache>
            </c:strRef>
          </c:tx>
          <c:spPr>
            <a:solidFill>
              <a:sysClr val="window" lastClr="FFFFFF"/>
            </a:solidFill>
          </c:spPr>
          <c:invertIfNegative val="0"/>
          <c:dLbls>
            <c:delete val="1"/>
          </c:dLbls>
          <c:cat>
            <c:strRef>
              <c:f>Graphs!$B$15:$G$15</c:f>
              <c:strCache>
                <c:ptCount val="6"/>
                <c:pt idx="0">
                  <c:v>Nov-11</c:v>
                </c:pt>
                <c:pt idx="1">
                  <c:v>Dec-11</c:v>
                </c:pt>
                <c:pt idx="2">
                  <c:v>Jan-12</c:v>
                </c:pt>
                <c:pt idx="3">
                  <c:v>Feb-12</c:v>
                </c:pt>
                <c:pt idx="4">
                  <c:v>Mar-12</c:v>
                </c:pt>
                <c:pt idx="5">
                  <c:v>Apr-12</c:v>
                </c:pt>
              </c:strCache>
            </c:strRef>
          </c:cat>
          <c:val>
            <c:numRef>
              <c:f>Graphs!$B$18:$G$18</c:f>
              <c:numCache>
                <c:formatCode>0%</c:formatCode>
                <c:ptCount val="6"/>
                <c:pt idx="0">
                  <c:v>0.45454545454545453</c:v>
                </c:pt>
                <c:pt idx="1">
                  <c:v>4.7619047619047616E-2</c:v>
                </c:pt>
                <c:pt idx="2">
                  <c:v>0.4170403587443946</c:v>
                </c:pt>
                <c:pt idx="3">
                  <c:v>0.892018779342723</c:v>
                </c:pt>
                <c:pt idx="4">
                  <c:v>0.59036144578313254</c:v>
                </c:pt>
                <c:pt idx="5">
                  <c:v>0.90816326530612246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70944"/>
        <c:axId val="155572480"/>
      </c:barChart>
      <c:catAx>
        <c:axId val="1555709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55572480"/>
        <c:crosses val="autoZero"/>
        <c:auto val="1"/>
        <c:lblAlgn val="ctr"/>
        <c:lblOffset val="100"/>
        <c:noMultiLvlLbl val="1"/>
      </c:catAx>
      <c:valAx>
        <c:axId val="15557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kern="1200" baseline="0">
                    <a:solidFill>
                      <a:srgbClr val="000000"/>
                    </a:solidFill>
                    <a:effectLst/>
                  </a:rPr>
                  <a:t>NO. OF WORK ORDERS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2.8227742314052527E-2"/>
              <c:y val="0.2502431466899970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55709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WAYNE STATE UNIVERSITY -FACILITIES OPERATIONS </a:t>
            </a:r>
          </a:p>
          <a:p>
            <a:pPr>
              <a:defRPr sz="1100"/>
            </a:pPr>
            <a:r>
              <a:rPr lang="en-US" sz="1100"/>
              <a:t>CUSTODIAL MAINTENANCE</a:t>
            </a:r>
            <a:r>
              <a:rPr lang="en-US" sz="1100" baseline="0"/>
              <a:t> </a:t>
            </a:r>
            <a:r>
              <a:rPr lang="en-US" sz="1100"/>
              <a:t>WORK ORDER BACKLOG TILL  MAY</a:t>
            </a:r>
            <a:r>
              <a:rPr lang="en-US" sz="1100" baseline="0"/>
              <a:t> </a:t>
            </a:r>
            <a:r>
              <a:rPr lang="en-US" sz="1100"/>
              <a:t>14TH 2012</a:t>
            </a:r>
          </a:p>
          <a:p>
            <a:pPr>
              <a:defRPr sz="1100"/>
            </a:pPr>
            <a:r>
              <a:rPr lang="en-US" sz="1100" b="0"/>
              <a:t>TOTAL </a:t>
            </a:r>
            <a:r>
              <a:rPr lang="en-US" sz="1100" b="0" i="0" kern="1200" baseline="0">
                <a:solidFill>
                  <a:srgbClr val="000000"/>
                </a:solidFill>
                <a:effectLst/>
              </a:rPr>
              <a:t>NO. OF WORK ORDERS</a:t>
            </a:r>
            <a:r>
              <a:rPr lang="en-US" sz="1100" b="0" i="0" kern="1200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1100" b="0"/>
              <a:t>:-</a:t>
            </a:r>
            <a:r>
              <a:rPr lang="en-US" sz="1100" b="0" baseline="0"/>
              <a:t> 78</a:t>
            </a:r>
            <a:endParaRPr lang="en-US" sz="1100" b="0"/>
          </a:p>
        </c:rich>
      </c:tx>
      <c:layout>
        <c:manualLayout>
          <c:xMode val="edge"/>
          <c:yMode val="edge"/>
          <c:x val="0.11691697483501463"/>
          <c:y val="1.831501303250179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2250509421147"/>
          <c:y val="0.23462454655921475"/>
          <c:w val="0.86540816583230606"/>
          <c:h val="0.595937066730966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Backlog!$B$2</c:f>
              <c:strCache>
                <c:ptCount val="1"/>
                <c:pt idx="0">
                  <c:v>CUSTODIAL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Backlog!$A$3:$A$8</c:f>
              <c:strCache>
                <c:ptCount val="6"/>
                <c:pt idx="0">
                  <c:v>1-14</c:v>
                </c:pt>
                <c:pt idx="1">
                  <c:v>15-30</c:v>
                </c:pt>
                <c:pt idx="2">
                  <c:v>31-90</c:v>
                </c:pt>
                <c:pt idx="3">
                  <c:v>91-180 </c:v>
                </c:pt>
                <c:pt idx="4">
                  <c:v>181-360 </c:v>
                </c:pt>
                <c:pt idx="5">
                  <c:v>360+ </c:v>
                </c:pt>
              </c:strCache>
            </c:strRef>
          </c:cat>
          <c:val>
            <c:numRef>
              <c:f>Backlog!$B$3:$B$8</c:f>
              <c:numCache>
                <c:formatCode>General</c:formatCode>
                <c:ptCount val="6"/>
                <c:pt idx="0">
                  <c:v>35</c:v>
                </c:pt>
                <c:pt idx="1">
                  <c:v>11</c:v>
                </c:pt>
                <c:pt idx="2">
                  <c:v>32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137280"/>
        <c:axId val="151135360"/>
      </c:barChart>
      <c:valAx>
        <c:axId val="15113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NO. OF WORK ORDERS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137280"/>
        <c:crosses val="autoZero"/>
        <c:crossBetween val="between"/>
      </c:valAx>
      <c:catAx>
        <c:axId val="15113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overlay val="0"/>
        </c:title>
        <c:majorTickMark val="none"/>
        <c:minorTickMark val="none"/>
        <c:tickLblPos val="nextTo"/>
        <c:crossAx val="151135360"/>
        <c:crosses val="autoZero"/>
        <c:auto val="1"/>
        <c:lblAlgn val="ctr"/>
        <c:lblOffset val="100"/>
        <c:noMultiLvlLbl val="0"/>
      </c:catAx>
      <c:spPr>
        <a:gradFill>
          <a:gsLst>
            <a:gs pos="0">
              <a:srgbClr val="FFEFD1"/>
            </a:gs>
            <a:gs pos="70000">
              <a:srgbClr val="F0EBD5"/>
            </a:gs>
            <a:gs pos="100000">
              <a:srgbClr val="D1C39F"/>
            </a:gs>
          </a:gsLst>
          <a:lin ang="5400000" scaled="0"/>
        </a:gradFill>
      </c:spPr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 b="1" i="0" kern="1200" baseline="0">
                <a:solidFill>
                  <a:srgbClr val="000000"/>
                </a:solidFill>
                <a:effectLst/>
              </a:rPr>
              <a:t>WAYNE STATE UNIVERSITY -FACILITIES OPERATIONS </a:t>
            </a:r>
            <a:endParaRPr lang="en-US" sz="1100">
              <a:effectLst/>
            </a:endParaRPr>
          </a:p>
          <a:p>
            <a:pPr>
              <a:defRPr sz="1100"/>
            </a:pPr>
            <a:r>
              <a:rPr lang="en-US" sz="1100" b="1" i="0" kern="1200" baseline="0">
                <a:solidFill>
                  <a:srgbClr val="000000"/>
                </a:solidFill>
                <a:effectLst/>
              </a:rPr>
              <a:t>ENGINEERING </a:t>
            </a:r>
            <a:r>
              <a:rPr lang="en-US" sz="1100">
                <a:effectLst/>
              </a:rPr>
              <a:t>MAINTENANCE</a:t>
            </a:r>
            <a:r>
              <a:rPr lang="en-US" sz="1100" baseline="0">
                <a:effectLst/>
              </a:rPr>
              <a:t> </a:t>
            </a:r>
            <a:r>
              <a:rPr lang="en-US" sz="1100" b="1" i="0" kern="1200" baseline="0">
                <a:solidFill>
                  <a:srgbClr val="000000"/>
                </a:solidFill>
                <a:effectLst/>
              </a:rPr>
              <a:t> WORK ORDER BACKLOG TILL </a:t>
            </a:r>
            <a:r>
              <a:rPr lang="en-US" sz="1100" b="1" i="0" u="none" strike="noStrike" baseline="0">
                <a:effectLst/>
              </a:rPr>
              <a:t>MAY 14TH </a:t>
            </a:r>
            <a:r>
              <a:rPr lang="en-US" sz="1100" b="1" i="0" kern="1200" baseline="0">
                <a:solidFill>
                  <a:srgbClr val="000000"/>
                </a:solidFill>
                <a:effectLst/>
              </a:rPr>
              <a:t>2012</a:t>
            </a:r>
            <a:endParaRPr lang="en-US" sz="1100">
              <a:effectLst/>
            </a:endParaRPr>
          </a:p>
          <a:p>
            <a:pPr>
              <a:defRPr sz="1100"/>
            </a:pPr>
            <a:r>
              <a:rPr lang="en-US" sz="1100" b="0" i="0" kern="1200" baseline="0">
                <a:solidFill>
                  <a:srgbClr val="000000"/>
                </a:solidFill>
                <a:effectLst/>
              </a:rPr>
              <a:t>TOTAL NO. OF WORK ORDERS</a:t>
            </a:r>
            <a:r>
              <a:rPr lang="en-US" sz="1100" b="0" i="0" kern="1200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1100" b="0" i="0" kern="1200" baseline="0">
                <a:solidFill>
                  <a:srgbClr val="000000"/>
                </a:solidFill>
                <a:effectLst/>
              </a:rPr>
              <a:t>:- 450</a:t>
            </a:r>
            <a:endParaRPr lang="en-US" sz="1100">
              <a:effectLst/>
            </a:endParaRPr>
          </a:p>
        </c:rich>
      </c:tx>
      <c:layout>
        <c:manualLayout>
          <c:xMode val="edge"/>
          <c:yMode val="edge"/>
          <c:x val="0.13146658267716535"/>
          <c:y val="2.66666666666666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37020380278173"/>
          <c:y val="0.19955490144151719"/>
          <c:w val="0.865156872055593"/>
          <c:h val="0.641665764952298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Backlog!$C$2</c:f>
              <c:strCache>
                <c:ptCount val="1"/>
                <c:pt idx="0">
                  <c:v>ENGINEERING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Backlog!$A$3:$A$8</c:f>
              <c:strCache>
                <c:ptCount val="6"/>
                <c:pt idx="0">
                  <c:v>1-14</c:v>
                </c:pt>
                <c:pt idx="1">
                  <c:v>15-30</c:v>
                </c:pt>
                <c:pt idx="2">
                  <c:v>31-90</c:v>
                </c:pt>
                <c:pt idx="3">
                  <c:v>91-180 </c:v>
                </c:pt>
                <c:pt idx="4">
                  <c:v>181-360 </c:v>
                </c:pt>
                <c:pt idx="5">
                  <c:v>360+ </c:v>
                </c:pt>
              </c:strCache>
            </c:strRef>
          </c:cat>
          <c:val>
            <c:numRef>
              <c:f>Backlog!$C$3:$C$8</c:f>
              <c:numCache>
                <c:formatCode>General</c:formatCode>
                <c:ptCount val="6"/>
                <c:pt idx="0">
                  <c:v>149</c:v>
                </c:pt>
                <c:pt idx="1">
                  <c:v>111</c:v>
                </c:pt>
                <c:pt idx="2">
                  <c:v>118</c:v>
                </c:pt>
                <c:pt idx="3">
                  <c:v>34</c:v>
                </c:pt>
                <c:pt idx="4">
                  <c:v>35</c:v>
                </c:pt>
                <c:pt idx="5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66976"/>
        <c:axId val="151168896"/>
      </c:barChart>
      <c:catAx>
        <c:axId val="15116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 b="1" i="0" baseline="0">
                    <a:effectLst/>
                  </a:rPr>
                  <a:t>DAYS</a:t>
                </a:r>
                <a:endParaRPr lang="en-US" sz="1000">
                  <a:effectLst/>
                </a:endParaRPr>
              </a:p>
            </c:rich>
          </c:tx>
          <c:overlay val="0"/>
        </c:title>
        <c:majorTickMark val="none"/>
        <c:minorTickMark val="none"/>
        <c:tickLblPos val="nextTo"/>
        <c:crossAx val="151168896"/>
        <c:crosses val="autoZero"/>
        <c:auto val="1"/>
        <c:lblAlgn val="ctr"/>
        <c:lblOffset val="100"/>
        <c:noMultiLvlLbl val="0"/>
      </c:catAx>
      <c:valAx>
        <c:axId val="15116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NO. OF WORK ORDERS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166976"/>
        <c:crosses val="autoZero"/>
        <c:crossBetween val="between"/>
      </c:valAx>
      <c:spPr>
        <a:gradFill>
          <a:gsLst>
            <a:gs pos="0">
              <a:srgbClr val="FFEFD1"/>
            </a:gs>
            <a:gs pos="70000">
              <a:srgbClr val="F0EBD5"/>
            </a:gs>
            <a:gs pos="100000">
              <a:srgbClr val="D1C39F"/>
            </a:gs>
          </a:gsLst>
          <a:lin ang="5400000" scaled="0"/>
        </a:gradFill>
      </c:spPr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WAYNE STATE UNIVERSITY -FACILITIES OPERATIONS </a:t>
            </a:r>
            <a:endParaRPr lang="en-US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GROUNDS </a:t>
            </a:r>
            <a:r>
              <a:rPr lang="en-US" sz="1200">
                <a:effectLst/>
              </a:rPr>
              <a:t>MAINTENANCE</a:t>
            </a:r>
            <a:r>
              <a:rPr lang="en-US" sz="1200" baseline="0">
                <a:effectLst/>
              </a:rPr>
              <a:t> </a:t>
            </a: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WORK ORDER BACKLOG TILL MAY</a:t>
            </a:r>
            <a:r>
              <a:rPr lang="en-US" sz="1200" b="1" i="0" u="none" strike="noStrike" baseline="0">
                <a:effectLst/>
              </a:rPr>
              <a:t> 14TH </a:t>
            </a:r>
            <a:r>
              <a:rPr lang="en-US" sz="1200" b="1" i="0" baseline="0">
                <a:effectLst/>
              </a:rPr>
              <a:t>2012</a:t>
            </a:r>
            <a:endParaRPr lang="en-US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TOTAL </a:t>
            </a:r>
            <a:r>
              <a:rPr lang="en-US" sz="1200" b="0" i="0" kern="1200" baseline="0">
                <a:solidFill>
                  <a:srgbClr val="000000"/>
                </a:solidFill>
                <a:effectLst/>
              </a:rPr>
              <a:t>NO. OF WORK ORDERS</a:t>
            </a:r>
            <a:r>
              <a:rPr lang="en-US" sz="1200" b="0" i="0" kern="0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1200" b="0" i="0" baseline="0">
                <a:effectLst/>
              </a:rPr>
              <a:t>:- 7</a:t>
            </a:r>
            <a:endParaRPr lang="en-US" sz="1200" b="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48720003004394"/>
          <c:y val="0.25514766418272783"/>
          <c:w val="0.86605009826871804"/>
          <c:h val="0.57950222710096899"/>
        </c:manualLayout>
      </c:layout>
      <c:barChart>
        <c:barDir val="col"/>
        <c:grouping val="clustered"/>
        <c:varyColors val="0"/>
        <c:ser>
          <c:idx val="2"/>
          <c:order val="0"/>
          <c:spPr>
            <a:solidFill>
              <a:schemeClr val="accent1"/>
            </a:solidFill>
          </c:spPr>
          <c:invertIfNegative val="0"/>
          <c:cat>
            <c:strRef>
              <c:f>Backlog!$A$3:$A$8</c:f>
              <c:strCache>
                <c:ptCount val="6"/>
                <c:pt idx="0">
                  <c:v>1-14</c:v>
                </c:pt>
                <c:pt idx="1">
                  <c:v>15-30</c:v>
                </c:pt>
                <c:pt idx="2">
                  <c:v>31-90</c:v>
                </c:pt>
                <c:pt idx="3">
                  <c:v>91-180 </c:v>
                </c:pt>
                <c:pt idx="4">
                  <c:v>181-360 </c:v>
                </c:pt>
                <c:pt idx="5">
                  <c:v>360+ </c:v>
                </c:pt>
              </c:strCache>
            </c:strRef>
          </c:cat>
          <c:val>
            <c:numRef>
              <c:f>Backlog!$E$3:$E$8</c:f>
              <c:numCache>
                <c:formatCode>General</c:formatCode>
                <c:ptCount val="6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263872"/>
        <c:axId val="151274240"/>
      </c:barChart>
      <c:catAx>
        <c:axId val="15126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kern="1200" baseline="0">
                    <a:solidFill>
                      <a:srgbClr val="000000"/>
                    </a:solidFill>
                    <a:effectLst/>
                  </a:rPr>
                  <a:t>DAYS</a:t>
                </a:r>
                <a:endParaRPr lang="en-US">
                  <a:effectLst/>
                </a:endParaRPr>
              </a:p>
            </c:rich>
          </c:tx>
          <c:overlay val="0"/>
        </c:title>
        <c:majorTickMark val="none"/>
        <c:minorTickMark val="none"/>
        <c:tickLblPos val="nextTo"/>
        <c:crossAx val="151274240"/>
        <c:crosses val="autoZero"/>
        <c:auto val="1"/>
        <c:lblAlgn val="ctr"/>
        <c:lblOffset val="100"/>
        <c:noMultiLvlLbl val="0"/>
      </c:catAx>
      <c:valAx>
        <c:axId val="15127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NO. OF WORK ORDERS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263872"/>
        <c:crosses val="autoZero"/>
        <c:crossBetween val="between"/>
      </c:valAx>
      <c:spPr>
        <a:gradFill>
          <a:gsLst>
            <a:gs pos="0">
              <a:srgbClr val="FFEFD1"/>
            </a:gs>
            <a:gs pos="70000">
              <a:srgbClr val="F0EBD5"/>
            </a:gs>
            <a:gs pos="100000">
              <a:srgbClr val="D1C39F"/>
            </a:gs>
          </a:gsLst>
          <a:lin ang="5400000" scaled="0"/>
        </a:gradFill>
      </c:spPr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WAYNE STATE UNIVERSITY -FACILITIES OPERATIONS </a:t>
            </a:r>
            <a:endParaRPr lang="en-US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TRADES </a:t>
            </a:r>
            <a:r>
              <a:rPr lang="en-US" sz="1200">
                <a:effectLst/>
              </a:rPr>
              <a:t>MAINTENANCE</a:t>
            </a:r>
            <a:r>
              <a:rPr lang="en-US" sz="1200" baseline="0">
                <a:effectLst/>
              </a:rPr>
              <a:t> </a:t>
            </a:r>
            <a:r>
              <a:rPr lang="en-US" sz="1200" b="1" i="0" baseline="0">
                <a:effectLst/>
              </a:rPr>
              <a:t>WORK ORDER BACKLOG TILL </a:t>
            </a:r>
            <a:r>
              <a:rPr lang="en-US" sz="1200" b="1" i="0" u="none" strike="noStrike" baseline="0">
                <a:effectLst/>
              </a:rPr>
              <a:t>APRIL 14TH </a:t>
            </a:r>
            <a:r>
              <a:rPr lang="en-US" sz="1200" b="1" i="0" kern="1200" baseline="0">
                <a:solidFill>
                  <a:srgbClr val="000000"/>
                </a:solidFill>
                <a:effectLst/>
              </a:rPr>
              <a:t>2012</a:t>
            </a:r>
            <a:endParaRPr lang="en-US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TOTAL </a:t>
            </a:r>
            <a:r>
              <a:rPr lang="en-US" sz="1200" b="0" i="0" kern="1200" baseline="0">
                <a:solidFill>
                  <a:srgbClr val="000000"/>
                </a:solidFill>
                <a:effectLst/>
              </a:rPr>
              <a:t>NO. OF WORK ORDERS</a:t>
            </a:r>
            <a:r>
              <a:rPr lang="en-US" sz="1200" b="0" i="0" kern="1200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1200" b="0" i="0" baseline="0">
                <a:effectLst/>
              </a:rPr>
              <a:t>:- 471</a:t>
            </a:r>
            <a:endParaRPr lang="en-US" sz="1200" b="0">
              <a:effectLst/>
            </a:endParaRPr>
          </a:p>
        </c:rich>
      </c:tx>
      <c:layout>
        <c:manualLayout>
          <c:xMode val="edge"/>
          <c:yMode val="edge"/>
          <c:x val="0.17839705137766787"/>
          <c:y val="2.00501305889739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Backlog!$F$2</c:f>
              <c:strCache>
                <c:ptCount val="1"/>
                <c:pt idx="0">
                  <c:v>TRADES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Backlog!$A$3:$A$8</c:f>
              <c:strCache>
                <c:ptCount val="6"/>
                <c:pt idx="0">
                  <c:v>1-14</c:v>
                </c:pt>
                <c:pt idx="1">
                  <c:v>15-30</c:v>
                </c:pt>
                <c:pt idx="2">
                  <c:v>31-90</c:v>
                </c:pt>
                <c:pt idx="3">
                  <c:v>91-180 </c:v>
                </c:pt>
                <c:pt idx="4">
                  <c:v>181-360 </c:v>
                </c:pt>
                <c:pt idx="5">
                  <c:v>360+ </c:v>
                </c:pt>
              </c:strCache>
            </c:strRef>
          </c:cat>
          <c:val>
            <c:numRef>
              <c:f>Backlog!$F$3:$F$8</c:f>
              <c:numCache>
                <c:formatCode>General</c:formatCode>
                <c:ptCount val="6"/>
                <c:pt idx="0">
                  <c:v>235</c:v>
                </c:pt>
                <c:pt idx="1">
                  <c:v>86</c:v>
                </c:pt>
                <c:pt idx="2">
                  <c:v>105</c:v>
                </c:pt>
                <c:pt idx="3">
                  <c:v>34</c:v>
                </c:pt>
                <c:pt idx="4">
                  <c:v>7</c:v>
                </c:pt>
                <c:pt idx="5">
                  <c:v>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303680"/>
        <c:axId val="151305600"/>
      </c:barChart>
      <c:catAx>
        <c:axId val="1513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kern="1200" baseline="0">
                    <a:solidFill>
                      <a:srgbClr val="000000"/>
                    </a:solidFill>
                    <a:effectLst/>
                  </a:rPr>
                  <a:t>DAYS</a:t>
                </a:r>
                <a:endParaRPr lang="en-US">
                  <a:effectLst/>
                </a:endParaRPr>
              </a:p>
            </c:rich>
          </c:tx>
          <c:overlay val="0"/>
        </c:title>
        <c:majorTickMark val="none"/>
        <c:minorTickMark val="none"/>
        <c:tickLblPos val="nextTo"/>
        <c:crossAx val="151305600"/>
        <c:crosses val="autoZero"/>
        <c:auto val="1"/>
        <c:lblAlgn val="ctr"/>
        <c:lblOffset val="100"/>
        <c:noMultiLvlLbl val="0"/>
      </c:catAx>
      <c:valAx>
        <c:axId val="15130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NO. OF WORK ORDERS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303680"/>
        <c:crosses val="autoZero"/>
        <c:crossBetween val="between"/>
      </c:valAx>
      <c:spPr>
        <a:gradFill>
          <a:gsLst>
            <a:gs pos="0">
              <a:srgbClr val="FFEFD1"/>
            </a:gs>
            <a:gs pos="70000">
              <a:srgbClr val="F0EBD5"/>
            </a:gs>
            <a:gs pos="100000">
              <a:srgbClr val="D1C39F"/>
            </a:gs>
          </a:gsLst>
          <a:lin ang="5400000" scaled="0"/>
        </a:gradFill>
      </c:spPr>
    </c:plotArea>
    <c:plotVisOnly val="1"/>
    <c:dispBlanksAs val="gap"/>
    <c:showDLblsOverMax val="0"/>
  </c:chart>
  <c:spPr>
    <a:gradFill>
      <a:gsLst>
        <a:gs pos="0">
          <a:srgbClr val="FFEFD1"/>
        </a:gs>
        <a:gs pos="70000">
          <a:srgbClr val="F0EBD5"/>
        </a:gs>
        <a:gs pos="100000">
          <a:srgbClr val="D1C39F"/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44</xdr:row>
      <xdr:rowOff>23813</xdr:rowOff>
    </xdr:from>
    <xdr:to>
      <xdr:col>7</xdr:col>
      <xdr:colOff>785812</xdr:colOff>
      <xdr:row>62</xdr:row>
      <xdr:rowOff>76201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71438</xdr:colOff>
      <xdr:row>87</xdr:row>
      <xdr:rowOff>20636</xdr:rowOff>
    </xdr:from>
    <xdr:to>
      <xdr:col>7</xdr:col>
      <xdr:colOff>698500</xdr:colOff>
      <xdr:row>106</xdr:row>
      <xdr:rowOff>150813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106363</xdr:colOff>
      <xdr:row>66</xdr:row>
      <xdr:rowOff>50799</xdr:rowOff>
    </xdr:from>
    <xdr:to>
      <xdr:col>7</xdr:col>
      <xdr:colOff>738188</xdr:colOff>
      <xdr:row>84</xdr:row>
      <xdr:rowOff>188913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98423</xdr:colOff>
      <xdr:row>131</xdr:row>
      <xdr:rowOff>155575</xdr:rowOff>
    </xdr:from>
    <xdr:to>
      <xdr:col>7</xdr:col>
      <xdr:colOff>650875</xdr:colOff>
      <xdr:row>154</xdr:row>
      <xdr:rowOff>23813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63499</xdr:colOff>
      <xdr:row>108</xdr:row>
      <xdr:rowOff>174625</xdr:rowOff>
    </xdr:from>
    <xdr:to>
      <xdr:col>7</xdr:col>
      <xdr:colOff>714375</xdr:colOff>
      <xdr:row>127</xdr:row>
      <xdr:rowOff>150812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0.35346</cdr:x>
      <cdr:y>0.30585</cdr:y>
    </cdr:from>
    <cdr:to>
      <cdr:x>0.49836</cdr:x>
      <cdr:y>0.54817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30438" y="115411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43</xdr:row>
      <xdr:rowOff>9524</xdr:rowOff>
    </xdr:from>
    <xdr:to>
      <xdr:col>5</xdr:col>
      <xdr:colOff>685801</xdr:colOff>
      <xdr:row>60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138113</xdr:colOff>
      <xdr:row>83</xdr:row>
      <xdr:rowOff>142875</xdr:rowOff>
    </xdr:from>
    <xdr:to>
      <xdr:col>5</xdr:col>
      <xdr:colOff>747713</xdr:colOff>
      <xdr:row>102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98425</xdr:colOff>
      <xdr:row>62</xdr:row>
      <xdr:rowOff>28576</xdr:rowOff>
    </xdr:from>
    <xdr:to>
      <xdr:col>5</xdr:col>
      <xdr:colOff>746125</xdr:colOff>
      <xdr:row>79</xdr:row>
      <xdr:rowOff>179388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133351</xdr:colOff>
      <xdr:row>124</xdr:row>
      <xdr:rowOff>171450</xdr:rowOff>
    </xdr:from>
    <xdr:to>
      <xdr:col>5</xdr:col>
      <xdr:colOff>752475</xdr:colOff>
      <xdr:row>143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60326</xdr:colOff>
      <xdr:row>104</xdr:row>
      <xdr:rowOff>55564</xdr:rowOff>
    </xdr:from>
    <xdr:to>
      <xdr:col>5</xdr:col>
      <xdr:colOff>774701</xdr:colOff>
      <xdr:row>121</xdr:row>
      <xdr:rowOff>196851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6" name="Table27" displayName="Table27" ref="A4:G9" totalsRowShown="0" headerRowDxfId="74" dataDxfId="73" dataCellStyle="Percent">
  <autoFilter ref="A4:G9"/>
  <tableColumns count="7">
    <tableColumn id="1" name="Priority" dataDxfId="72"/>
    <tableColumn id="2" name="Nov-11" dataDxfId="71" dataCellStyle="Percent"/>
    <tableColumn id="3" name="Dec-11" dataDxfId="70" dataCellStyle="Percent"/>
    <tableColumn id="4" name="Jan-12" dataDxfId="69" dataCellStyle="Percent"/>
    <tableColumn id="5" name="Feb-12" dataDxfId="68" dataCellStyle="Percent"/>
    <tableColumn id="6" name="Mar-12" dataDxfId="67" dataCellStyle="Percent"/>
    <tableColumn id="7" name="Apr-12" dataDxfId="66" dataCellStyle="Percent"/>
  </tableColumns>
  <tableStyleInfo name="TableStyleMedium16" showFirstColumn="0" showLastColumn="0" showRowStripes="1" showColumnStripes="0"/>
</table>
</file>

<file path=xl/tables/table10.xml><?xml version="1.0" encoding="utf-8"?>
<table xmlns="http://schemas.openxmlformats.org/spreadsheetml/2006/main" id="15" name="Table15" displayName="Table15" ref="A20:G23" totalsRowShown="0" headerRowDxfId="3">
  <autoFilter ref="A20:G23"/>
  <tableColumns count="7">
    <tableColumn id="1" name="GROUNDS"/>
    <tableColumn id="2" name="Nov-11"/>
    <tableColumn id="3" name="Dec-11"/>
    <tableColumn id="4" name="Jan-12"/>
    <tableColumn id="5" name="Feb-12"/>
    <tableColumn id="6" name="Mar-12"/>
    <tableColumn id="7" name="Apr-12"/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id="16" name="Table16" displayName="Table16" ref="A28:G31" totalsRowShown="0" headerRowDxfId="2">
  <autoFilter ref="A28:G31"/>
  <tableColumns count="7">
    <tableColumn id="1" name="TRADES"/>
    <tableColumn id="2" name="Nov-11"/>
    <tableColumn id="3" name="Dec-11"/>
    <tableColumn id="4" name="Jan-12"/>
    <tableColumn id="5" name="Feb-12"/>
    <tableColumn id="6" name="Mar-12"/>
    <tableColumn id="7" name="Apr-12"/>
  </tableColumns>
  <tableStyleInfo name="TableStyleLight9" showFirstColumn="0" showLastColumn="0" showRowStripes="1" showColumnStripes="0"/>
</table>
</file>

<file path=xl/tables/table12.xml><?xml version="1.0" encoding="utf-8"?>
<table xmlns="http://schemas.openxmlformats.org/spreadsheetml/2006/main" id="7" name="Table7" displayName="Table7" ref="A2:F9" totalsRowCount="1">
  <autoFilter ref="A2:F8"/>
  <tableColumns count="6">
    <tableColumn id="1" name="DAYS" totalsRowLabel="Total" dataDxfId="1" totalsRowDxfId="0"/>
    <tableColumn id="2" name="CUSTODIAL" totalsRowFunction="sum"/>
    <tableColumn id="3" name="ENGINEERING" totalsRowFunction="sum"/>
    <tableColumn id="6" name="ENGINEERING PM'S" totalsRowFunction="sum"/>
    <tableColumn id="4" name="GROUNDS" totalsRowFunction="sum"/>
    <tableColumn id="5" name="TRADES" totalsRowFunction="sum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8" name="Table39" displayName="Table39" ref="A12:G17" totalsRowShown="0" headerRowDxfId="65" dataDxfId="64" dataCellStyle="Percent">
  <autoFilter ref="A12:G17"/>
  <tableColumns count="7">
    <tableColumn id="1" name="Priority" dataDxfId="63"/>
    <tableColumn id="2" name="Nov-11" dataDxfId="62" dataCellStyle="Percent"/>
    <tableColumn id="3" name="Dec-11" dataDxfId="61" dataCellStyle="Percent"/>
    <tableColumn id="4" name="Jan-12" dataDxfId="60" dataCellStyle="Percent"/>
    <tableColumn id="5" name="Feb-12" dataDxfId="59" dataCellStyle="Percent"/>
    <tableColumn id="6" name="Mar-12" dataDxfId="58" dataCellStyle="Percent"/>
    <tableColumn id="7" name="Apr-12" dataDxfId="57" dataCellStyle="Percent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9" name="Table410" displayName="Table410" ref="A21:G26" totalsRowShown="0" headerRowDxfId="56" dataDxfId="55" dataCellStyle="Percent">
  <autoFilter ref="A21:G26"/>
  <tableColumns count="7">
    <tableColumn id="1" name="Priority" dataDxfId="54"/>
    <tableColumn id="2" name="Nov-11" dataDxfId="53" dataCellStyle="Percent"/>
    <tableColumn id="3" name="Dec-11" dataDxfId="52" dataCellStyle="Percent"/>
    <tableColumn id="4" name="Jan-12" dataDxfId="51" dataCellStyle="Percent"/>
    <tableColumn id="5" name="Feb-12" dataDxfId="50" dataCellStyle="Percent"/>
    <tableColumn id="6" name="Mar-12" dataDxfId="49" dataCellStyle="Percent"/>
    <tableColumn id="7" name="Apr-12" dataDxfId="48" dataCellStyle="Percent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10" name="Table511" displayName="Table511" ref="A28:G33" totalsRowShown="0" headerRowDxfId="47" dataDxfId="46" dataCellStyle="Percent">
  <autoFilter ref="A28:G33"/>
  <tableColumns count="7">
    <tableColumn id="1" name="Priority" dataDxfId="45"/>
    <tableColumn id="2" name="Nov-11" dataDxfId="44" dataCellStyle="Percent"/>
    <tableColumn id="3" name="Dec-11" dataDxfId="43" dataCellStyle="Percent"/>
    <tableColumn id="4" name="Jan-12" dataDxfId="42" dataCellStyle="Percent"/>
    <tableColumn id="5" name="Feb-12" dataDxfId="41" dataCellStyle="Percent"/>
    <tableColumn id="6" name="Mar-12" dataDxfId="40" dataCellStyle="Percent"/>
    <tableColumn id="7" name="Apr-12" dataDxfId="39" dataCellStyle="Percent"/>
  </tableColumns>
  <tableStyleInfo name="TableStyleMedium17" showFirstColumn="0" showLastColumn="0" showRowStripes="1" showColumnStripes="0"/>
</table>
</file>

<file path=xl/tables/table5.xml><?xml version="1.0" encoding="utf-8"?>
<table xmlns="http://schemas.openxmlformats.org/spreadsheetml/2006/main" id="11" name="Table112" displayName="Table112" ref="A19:G19" headerRowCount="0" totalsRowShown="0" headerRowDxfId="38" dataDxfId="37">
  <tableColumns count="7">
    <tableColumn id="1" name="Column1" headerRowDxfId="36" dataDxfId="35"/>
    <tableColumn id="2" name="Column2" headerRowDxfId="34" dataDxfId="33"/>
    <tableColumn id="3" name="Column3" headerRowDxfId="32" dataDxfId="31"/>
    <tableColumn id="4" name="Column4" headerRowDxfId="30" dataDxfId="29"/>
    <tableColumn id="5" name="Column5" headerRowDxfId="28" dataDxfId="27"/>
    <tableColumn id="6" name="Column6" headerRowDxfId="26" dataDxfId="25"/>
    <tableColumn id="7" name="Column7" headerRowDxfId="24" dataDxfId="23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1" name="Table5112" displayName="Table5112" ref="A35:G40" totalsRowCount="1" headerRowDxfId="22" dataDxfId="21" dataCellStyle="Percent">
  <autoFilter ref="A35:G39"/>
  <tableColumns count="7">
    <tableColumn id="1" name="Department" totalsRowLabel="Total" dataDxfId="20" totalsRowDxfId="19"/>
    <tableColumn id="2" name="Feb-12" totalsRowFunction="sum" dataDxfId="18" totalsRowDxfId="17" dataCellStyle="Percent"/>
    <tableColumn id="3" name="Mar-12" totalsRowFunction="sum" dataDxfId="16" totalsRowDxfId="15" dataCellStyle="Percent"/>
    <tableColumn id="4" name="Apr-12" totalsRowFunction="sum" dataDxfId="14" totalsRowDxfId="13" dataCellStyle="Percent"/>
    <tableColumn id="5" name="May-12" totalsRowFunction="sum" dataDxfId="12" totalsRowDxfId="11" dataCellStyle="Percent"/>
    <tableColumn id="6" name="Jun-12" totalsRowFunction="sum" dataDxfId="10" totalsRowDxfId="9" dataCellStyle="Percent"/>
    <tableColumn id="7" name="Jul-12" dataDxfId="8" totalsRowDxfId="7" dataCellStyle="Percent"/>
  </tableColumns>
  <tableStyleInfo name="TableStyleMedium17" showFirstColumn="0" showLastColumn="0" showRowStripes="1" showColumnStripes="0"/>
</table>
</file>

<file path=xl/tables/table7.xml><?xml version="1.0" encoding="utf-8"?>
<table xmlns="http://schemas.openxmlformats.org/spreadsheetml/2006/main" id="12" name="Table12" displayName="Table12" ref="A3:G6" totalsRowShown="0" headerRowDxfId="6">
  <autoFilter ref="A3:G6"/>
  <tableColumns count="7">
    <tableColumn id="1" name="CUSTODIAL"/>
    <tableColumn id="2" name="Nov-11"/>
    <tableColumn id="3" name="Dec-11"/>
    <tableColumn id="4" name="Jan-12"/>
    <tableColumn id="5" name="Feb-12"/>
    <tableColumn id="6" name="Mar-12"/>
    <tableColumn id="7" name="Apr-12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13" name="Table13" displayName="Table13" ref="A10:G13" totalsRowShown="0" headerRowDxfId="5">
  <autoFilter ref="A10:G13"/>
  <tableColumns count="7">
    <tableColumn id="1" name="ENGINEERING"/>
    <tableColumn id="2" name="Nov-11"/>
    <tableColumn id="3" name="Dec-11"/>
    <tableColumn id="4" name="Jan-12"/>
    <tableColumn id="5" name="Feb-12"/>
    <tableColumn id="6" name="Mar-12"/>
    <tableColumn id="7" name="Apr-12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14" name="Table14" displayName="Table14" ref="A15:G18" totalsRowShown="0" headerRowDxfId="4">
  <autoFilter ref="A15:G18"/>
  <tableColumns count="7">
    <tableColumn id="1" name=" "/>
    <tableColumn id="2" name="Nov-11"/>
    <tableColumn id="3" name="Dec-11"/>
    <tableColumn id="4" name="Jan-12"/>
    <tableColumn id="5" name="Feb-12"/>
    <tableColumn id="6" name="Mar-12"/>
    <tableColumn id="7" name="Apr-1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7" Type="http://schemas.openxmlformats.org/officeDocument/2006/relationships/table" Target="../tables/table1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9" zoomScaleNormal="100" workbookViewId="0">
      <selection activeCell="G28" sqref="G28"/>
    </sheetView>
  </sheetViews>
  <sheetFormatPr defaultColWidth="11" defaultRowHeight="15.6" x14ac:dyDescent="0.3"/>
  <cols>
    <col min="1" max="1" width="14" style="2" customWidth="1"/>
    <col min="2" max="2" width="12.69921875" style="3" customWidth="1"/>
    <col min="3" max="3" width="11.59765625" style="3" customWidth="1"/>
    <col min="4" max="4" width="11.8984375" style="3" customWidth="1"/>
    <col min="5" max="5" width="12.8984375" customWidth="1"/>
    <col min="6" max="6" width="11.69921875" style="3" customWidth="1"/>
    <col min="7" max="7" width="10.19921875" customWidth="1"/>
  </cols>
  <sheetData>
    <row r="1" spans="1:7" ht="18.75" customHeight="1" x14ac:dyDescent="0.35">
      <c r="A1" s="28" t="s">
        <v>12</v>
      </c>
      <c r="B1" s="28"/>
      <c r="C1" s="28"/>
      <c r="D1" s="28"/>
      <c r="E1" s="28"/>
      <c r="F1" s="28"/>
      <c r="G1" s="28"/>
    </row>
    <row r="2" spans="1:7" ht="18.75" customHeight="1" x14ac:dyDescent="0.35">
      <c r="A2" s="28" t="s">
        <v>46</v>
      </c>
      <c r="B2" s="28"/>
      <c r="C2" s="28"/>
      <c r="D2" s="28"/>
      <c r="E2" s="28"/>
      <c r="F2" s="28"/>
      <c r="G2" s="28"/>
    </row>
    <row r="3" spans="1:7" ht="18" x14ac:dyDescent="0.35">
      <c r="A3" s="29" t="s">
        <v>16</v>
      </c>
      <c r="B3" s="29"/>
      <c r="C3" s="29"/>
      <c r="D3" s="29"/>
      <c r="E3" s="29"/>
      <c r="F3" s="29"/>
      <c r="G3" s="29"/>
    </row>
    <row r="4" spans="1:7" x14ac:dyDescent="0.3">
      <c r="A4" s="2" t="s">
        <v>5</v>
      </c>
      <c r="B4" s="14" t="s">
        <v>13</v>
      </c>
      <c r="C4" s="14" t="s">
        <v>14</v>
      </c>
      <c r="D4" s="14" t="s">
        <v>31</v>
      </c>
      <c r="E4" s="9" t="s">
        <v>32</v>
      </c>
      <c r="F4" s="1" t="s">
        <v>37</v>
      </c>
      <c r="G4" s="1" t="s">
        <v>38</v>
      </c>
    </row>
    <row r="5" spans="1:7" x14ac:dyDescent="0.3">
      <c r="A5" s="2" t="s">
        <v>0</v>
      </c>
      <c r="B5" s="6">
        <v>0.75369458128078815</v>
      </c>
      <c r="C5" s="6">
        <v>0.64940239043824699</v>
      </c>
      <c r="D5" s="13">
        <v>0.56000000000000005</v>
      </c>
      <c r="E5" s="18">
        <v>0.64</v>
      </c>
      <c r="F5" s="18">
        <v>0.93600000000000005</v>
      </c>
      <c r="G5" s="18">
        <v>0.78</v>
      </c>
    </row>
    <row r="6" spans="1:7" x14ac:dyDescent="0.3">
      <c r="A6" s="2" t="s">
        <v>1</v>
      </c>
      <c r="B6" s="6" t="s">
        <v>6</v>
      </c>
      <c r="C6" s="6" t="s">
        <v>6</v>
      </c>
      <c r="D6" s="13">
        <v>0</v>
      </c>
      <c r="E6" s="18">
        <v>1</v>
      </c>
      <c r="F6" s="18">
        <v>0.87</v>
      </c>
      <c r="G6" s="18">
        <v>0.7</v>
      </c>
    </row>
    <row r="7" spans="1:7" x14ac:dyDescent="0.3">
      <c r="A7" s="2" t="s">
        <v>2</v>
      </c>
      <c r="B7" s="6">
        <v>0.2</v>
      </c>
      <c r="C7" s="6">
        <v>0.33</v>
      </c>
      <c r="D7" s="6">
        <v>0.66</v>
      </c>
      <c r="E7" s="18">
        <v>0.17</v>
      </c>
      <c r="F7" s="18">
        <v>0.84</v>
      </c>
      <c r="G7" s="18">
        <v>0.7</v>
      </c>
    </row>
    <row r="8" spans="1:7" x14ac:dyDescent="0.3">
      <c r="A8" s="2" t="s">
        <v>3</v>
      </c>
      <c r="B8" s="6">
        <v>0.69</v>
      </c>
      <c r="C8" s="6">
        <v>0.1</v>
      </c>
      <c r="D8" s="13">
        <v>0.5</v>
      </c>
      <c r="E8" s="18">
        <v>0.47</v>
      </c>
      <c r="F8" s="18">
        <v>0.9</v>
      </c>
      <c r="G8" s="18">
        <v>0.76</v>
      </c>
    </row>
    <row r="9" spans="1:7" x14ac:dyDescent="0.3">
      <c r="A9" s="2" t="s">
        <v>4</v>
      </c>
      <c r="B9" s="6">
        <v>0.77</v>
      </c>
      <c r="C9" s="6">
        <v>0.69</v>
      </c>
      <c r="D9" s="13">
        <v>0.56999999999999995</v>
      </c>
      <c r="E9" s="18">
        <v>0.67</v>
      </c>
      <c r="F9" s="18">
        <v>0.87</v>
      </c>
      <c r="G9" s="18">
        <v>0.82</v>
      </c>
    </row>
    <row r="10" spans="1:7" ht="18" x14ac:dyDescent="0.35">
      <c r="A10" s="29" t="s">
        <v>17</v>
      </c>
      <c r="B10" s="29"/>
      <c r="C10" s="29"/>
      <c r="D10" s="29"/>
      <c r="E10" s="29"/>
      <c r="F10" s="29"/>
      <c r="G10" s="29"/>
    </row>
    <row r="11" spans="1:7" ht="18" x14ac:dyDescent="0.35">
      <c r="A11" s="30" t="s">
        <v>28</v>
      </c>
      <c r="B11" s="30"/>
      <c r="C11" s="30"/>
      <c r="D11" s="30"/>
      <c r="E11" s="30"/>
      <c r="F11" s="30"/>
      <c r="G11" s="30"/>
    </row>
    <row r="12" spans="1:7" x14ac:dyDescent="0.3">
      <c r="A12" s="2" t="s">
        <v>5</v>
      </c>
      <c r="B12" s="14" t="s">
        <v>13</v>
      </c>
      <c r="C12" s="14" t="s">
        <v>14</v>
      </c>
      <c r="D12" s="9" t="s">
        <v>31</v>
      </c>
      <c r="E12" s="9" t="s">
        <v>32</v>
      </c>
      <c r="F12" s="1" t="s">
        <v>37</v>
      </c>
      <c r="G12" s="1" t="s">
        <v>38</v>
      </c>
    </row>
    <row r="13" spans="1:7" x14ac:dyDescent="0.3">
      <c r="A13" s="2" t="s">
        <v>0</v>
      </c>
      <c r="B13" s="6">
        <v>0.92011834319526631</v>
      </c>
      <c r="C13" s="6">
        <v>0.87418086500655312</v>
      </c>
      <c r="D13" s="6">
        <v>0.75</v>
      </c>
      <c r="E13" s="18">
        <v>0.94</v>
      </c>
      <c r="F13" s="18">
        <v>0.97</v>
      </c>
      <c r="G13" s="18">
        <v>0.82</v>
      </c>
    </row>
    <row r="14" spans="1:7" x14ac:dyDescent="0.3">
      <c r="A14" s="2" t="s">
        <v>1</v>
      </c>
      <c r="B14" s="6">
        <v>0.77</v>
      </c>
      <c r="C14" s="6">
        <v>0.94</v>
      </c>
      <c r="D14" s="6">
        <v>0.92</v>
      </c>
      <c r="E14" s="18">
        <v>0.96</v>
      </c>
      <c r="F14" s="18">
        <v>0.86</v>
      </c>
      <c r="G14" s="18">
        <v>0.7</v>
      </c>
    </row>
    <row r="15" spans="1:7" x14ac:dyDescent="0.3">
      <c r="A15" s="2" t="s">
        <v>2</v>
      </c>
      <c r="B15" s="6">
        <v>0.88</v>
      </c>
      <c r="C15" s="6">
        <v>0.82</v>
      </c>
      <c r="D15" s="6">
        <v>0.82</v>
      </c>
      <c r="E15" s="18">
        <v>0.92</v>
      </c>
      <c r="F15" s="18">
        <v>0.84</v>
      </c>
      <c r="G15" s="18">
        <v>0.7</v>
      </c>
    </row>
    <row r="16" spans="1:7" x14ac:dyDescent="0.3">
      <c r="A16" s="2" t="s">
        <v>3</v>
      </c>
      <c r="B16" s="6">
        <v>0.95</v>
      </c>
      <c r="C16" s="6">
        <v>0.91</v>
      </c>
      <c r="D16" s="6">
        <v>0.73</v>
      </c>
      <c r="E16" s="18">
        <v>0.97</v>
      </c>
      <c r="F16" s="18">
        <v>0.9</v>
      </c>
      <c r="G16" s="18">
        <v>0.76</v>
      </c>
    </row>
    <row r="17" spans="1:7" x14ac:dyDescent="0.3">
      <c r="A17" s="2" t="s">
        <v>4</v>
      </c>
      <c r="B17" s="6">
        <v>0.94</v>
      </c>
      <c r="C17" s="6">
        <v>0.87</v>
      </c>
      <c r="D17" s="6">
        <v>0.7</v>
      </c>
      <c r="E17" s="18">
        <v>0.92</v>
      </c>
      <c r="F17" s="18">
        <v>0.87</v>
      </c>
      <c r="G17" s="18">
        <v>0.82</v>
      </c>
    </row>
    <row r="18" spans="1:7" ht="18" x14ac:dyDescent="0.35">
      <c r="A18" s="30" t="s">
        <v>29</v>
      </c>
      <c r="B18" s="30"/>
      <c r="C18" s="30"/>
      <c r="D18" s="30"/>
      <c r="E18" s="30"/>
      <c r="F18" s="30"/>
      <c r="G18" s="30"/>
    </row>
    <row r="19" spans="1:7" x14ac:dyDescent="0.3">
      <c r="A19" s="2" t="s">
        <v>27</v>
      </c>
      <c r="B19" s="12">
        <v>0.45454545454545453</v>
      </c>
      <c r="C19" s="12">
        <v>4.7619047619047616E-2</v>
      </c>
      <c r="D19" s="12">
        <v>0.42</v>
      </c>
      <c r="E19" s="12">
        <v>0.89</v>
      </c>
      <c r="F19" s="12">
        <v>0.59</v>
      </c>
      <c r="G19" s="12">
        <v>0.91</v>
      </c>
    </row>
    <row r="20" spans="1:7" ht="18" x14ac:dyDescent="0.35">
      <c r="A20" s="29" t="s">
        <v>18</v>
      </c>
      <c r="B20" s="29"/>
      <c r="C20" s="29"/>
      <c r="D20" s="29"/>
      <c r="E20" s="29"/>
      <c r="F20" s="29"/>
      <c r="G20" s="29"/>
    </row>
    <row r="21" spans="1:7" x14ac:dyDescent="0.3">
      <c r="A21" s="2" t="s">
        <v>5</v>
      </c>
      <c r="B21" s="14" t="s">
        <v>13</v>
      </c>
      <c r="C21" s="14" t="s">
        <v>14</v>
      </c>
      <c r="D21" s="9" t="s">
        <v>31</v>
      </c>
      <c r="E21" s="9" t="s">
        <v>32</v>
      </c>
      <c r="F21" s="1" t="s">
        <v>37</v>
      </c>
      <c r="G21" s="1" t="s">
        <v>38</v>
      </c>
    </row>
    <row r="22" spans="1:7" x14ac:dyDescent="0.3">
      <c r="A22" s="2" t="s">
        <v>0</v>
      </c>
      <c r="B22" s="6">
        <v>0.5</v>
      </c>
      <c r="C22" s="6">
        <v>0.6</v>
      </c>
      <c r="D22" s="6">
        <v>1</v>
      </c>
      <c r="E22" s="18">
        <v>1</v>
      </c>
      <c r="F22" s="18">
        <v>1</v>
      </c>
      <c r="G22" s="18">
        <v>0.67</v>
      </c>
    </row>
    <row r="23" spans="1:7" x14ac:dyDescent="0.3">
      <c r="A23" s="2" t="s">
        <v>1</v>
      </c>
      <c r="B23" s="3" t="s">
        <v>6</v>
      </c>
      <c r="C23" s="3" t="s">
        <v>6</v>
      </c>
      <c r="D23" s="6" t="s">
        <v>6</v>
      </c>
      <c r="E23" s="18" t="s">
        <v>6</v>
      </c>
      <c r="F23" s="18" t="s">
        <v>6</v>
      </c>
      <c r="G23" s="18">
        <v>0.7</v>
      </c>
    </row>
    <row r="24" spans="1:7" x14ac:dyDescent="0.3">
      <c r="A24" s="2" t="s">
        <v>2</v>
      </c>
      <c r="B24" s="6" t="s">
        <v>6</v>
      </c>
      <c r="C24" s="6" t="s">
        <v>6</v>
      </c>
      <c r="D24" s="6" t="s">
        <v>6</v>
      </c>
      <c r="E24" s="18" t="s">
        <v>6</v>
      </c>
      <c r="F24" s="18" t="s">
        <v>6</v>
      </c>
      <c r="G24" s="18">
        <v>0.7</v>
      </c>
    </row>
    <row r="25" spans="1:7" x14ac:dyDescent="0.3">
      <c r="A25" s="2" t="s">
        <v>3</v>
      </c>
      <c r="B25" s="6">
        <v>0.35</v>
      </c>
      <c r="C25" s="6">
        <v>0.45</v>
      </c>
      <c r="D25" s="6" t="s">
        <v>6</v>
      </c>
      <c r="E25" s="18" t="s">
        <v>6</v>
      </c>
      <c r="F25" s="18" t="s">
        <v>6</v>
      </c>
      <c r="G25" s="18">
        <v>0.76</v>
      </c>
    </row>
    <row r="26" spans="1:7" x14ac:dyDescent="0.3">
      <c r="A26" s="2" t="s">
        <v>4</v>
      </c>
      <c r="B26" s="6">
        <v>0.56999999999999995</v>
      </c>
      <c r="C26" s="6">
        <v>0.6</v>
      </c>
      <c r="D26" s="6">
        <v>1</v>
      </c>
      <c r="E26" s="18" t="s">
        <v>6</v>
      </c>
      <c r="F26" s="18" t="s">
        <v>6</v>
      </c>
      <c r="G26" s="18">
        <v>0.82</v>
      </c>
    </row>
    <row r="27" spans="1:7" ht="18" x14ac:dyDescent="0.35">
      <c r="A27" s="29" t="s">
        <v>19</v>
      </c>
      <c r="B27" s="29"/>
      <c r="C27" s="29"/>
      <c r="D27" s="29"/>
      <c r="E27" s="29"/>
      <c r="F27" s="29"/>
      <c r="G27" s="29"/>
    </row>
    <row r="28" spans="1:7" x14ac:dyDescent="0.3">
      <c r="A28" s="2" t="s">
        <v>5</v>
      </c>
      <c r="B28" s="14" t="s">
        <v>13</v>
      </c>
      <c r="C28" s="14" t="s">
        <v>14</v>
      </c>
      <c r="D28" s="9" t="s">
        <v>31</v>
      </c>
      <c r="E28" s="9" t="s">
        <v>32</v>
      </c>
      <c r="F28" s="1" t="s">
        <v>37</v>
      </c>
      <c r="G28" s="1" t="s">
        <v>38</v>
      </c>
    </row>
    <row r="29" spans="1:7" x14ac:dyDescent="0.3">
      <c r="A29" s="2" t="s">
        <v>0</v>
      </c>
      <c r="B29" s="6">
        <v>0.76067270375161711</v>
      </c>
      <c r="C29" s="6">
        <v>0.75549805950840876</v>
      </c>
      <c r="D29" s="6">
        <v>0.74</v>
      </c>
      <c r="E29" s="18">
        <v>0.85</v>
      </c>
      <c r="F29" s="18">
        <v>0.75</v>
      </c>
      <c r="G29" s="18">
        <v>0.74</v>
      </c>
    </row>
    <row r="30" spans="1:7" x14ac:dyDescent="0.3">
      <c r="A30" s="2" t="s">
        <v>1</v>
      </c>
      <c r="B30" s="6">
        <v>0.78</v>
      </c>
      <c r="C30" s="6">
        <v>0.72</v>
      </c>
      <c r="D30" s="6">
        <v>0.8</v>
      </c>
      <c r="E30" s="18">
        <v>0.85</v>
      </c>
      <c r="F30" s="18">
        <v>0.87</v>
      </c>
      <c r="G30" s="18">
        <v>0.7</v>
      </c>
    </row>
    <row r="31" spans="1:7" x14ac:dyDescent="0.3">
      <c r="A31" s="2" t="s">
        <v>2</v>
      </c>
      <c r="B31" s="6">
        <v>0.52</v>
      </c>
      <c r="C31" s="6">
        <v>0.59</v>
      </c>
      <c r="D31" s="6">
        <v>0.57999999999999996</v>
      </c>
      <c r="E31" s="18">
        <v>0.65</v>
      </c>
      <c r="F31" s="18">
        <v>0.84</v>
      </c>
      <c r="G31" s="18">
        <v>0.7</v>
      </c>
    </row>
    <row r="32" spans="1:7" x14ac:dyDescent="0.3">
      <c r="A32" s="2" t="s">
        <v>3</v>
      </c>
      <c r="B32" s="6">
        <v>0.79</v>
      </c>
      <c r="C32" s="6">
        <v>0.73</v>
      </c>
      <c r="D32" s="6">
        <v>0.7</v>
      </c>
      <c r="E32" s="18">
        <v>0.87</v>
      </c>
      <c r="F32" s="18">
        <v>0.9</v>
      </c>
      <c r="G32" s="18">
        <v>0.76</v>
      </c>
    </row>
    <row r="33" spans="1:7" x14ac:dyDescent="0.3">
      <c r="A33" s="2" t="s">
        <v>4</v>
      </c>
      <c r="B33" s="6">
        <v>0.81</v>
      </c>
      <c r="C33" s="6">
        <v>0.82</v>
      </c>
      <c r="D33" s="6">
        <v>0.79</v>
      </c>
      <c r="E33" s="18">
        <v>0.89</v>
      </c>
      <c r="F33" s="18">
        <v>0.87</v>
      </c>
      <c r="G33" s="18">
        <v>0.82</v>
      </c>
    </row>
    <row r="34" spans="1:7" ht="18" x14ac:dyDescent="0.35">
      <c r="A34" s="29" t="s">
        <v>35</v>
      </c>
      <c r="B34" s="29"/>
      <c r="C34" s="29"/>
      <c r="D34" s="29"/>
      <c r="E34" s="29"/>
      <c r="F34" s="29"/>
      <c r="G34" s="29"/>
    </row>
    <row r="35" spans="1:7" x14ac:dyDescent="0.3">
      <c r="A35" s="20" t="s">
        <v>36</v>
      </c>
      <c r="B35" s="21" t="s">
        <v>32</v>
      </c>
      <c r="C35" s="22" t="s">
        <v>37</v>
      </c>
      <c r="D35" s="21" t="s">
        <v>38</v>
      </c>
      <c r="E35" s="22" t="s">
        <v>39</v>
      </c>
      <c r="F35" s="23" t="s">
        <v>40</v>
      </c>
      <c r="G35" s="21" t="s">
        <v>45</v>
      </c>
    </row>
    <row r="36" spans="1:7" x14ac:dyDescent="0.3">
      <c r="A36" s="2" t="s">
        <v>41</v>
      </c>
      <c r="B36" s="24">
        <v>9</v>
      </c>
      <c r="C36" s="24">
        <v>2</v>
      </c>
      <c r="D36" s="24">
        <v>28</v>
      </c>
      <c r="E36" s="24"/>
      <c r="F36" s="24"/>
      <c r="G36" s="18"/>
    </row>
    <row r="37" spans="1:7" x14ac:dyDescent="0.3">
      <c r="A37" s="2" t="s">
        <v>42</v>
      </c>
      <c r="B37" s="24">
        <v>133</v>
      </c>
      <c r="C37" s="24">
        <v>147</v>
      </c>
      <c r="D37" s="24">
        <v>170</v>
      </c>
      <c r="E37" s="24"/>
      <c r="F37" s="24"/>
      <c r="G37" s="18"/>
    </row>
    <row r="38" spans="1:7" x14ac:dyDescent="0.3">
      <c r="A38" s="2" t="s">
        <v>43</v>
      </c>
      <c r="B38" s="24">
        <v>9</v>
      </c>
      <c r="C38" s="24">
        <v>9</v>
      </c>
      <c r="D38" s="24">
        <v>2</v>
      </c>
      <c r="E38" s="24"/>
      <c r="F38" s="24"/>
      <c r="G38" s="18"/>
    </row>
    <row r="39" spans="1:7" x14ac:dyDescent="0.3">
      <c r="A39" s="2" t="s">
        <v>44</v>
      </c>
      <c r="B39" s="24">
        <v>49</v>
      </c>
      <c r="C39" s="24">
        <v>51</v>
      </c>
      <c r="D39" s="24">
        <v>142</v>
      </c>
      <c r="E39" s="24"/>
      <c r="F39" s="24"/>
      <c r="G39" s="18"/>
    </row>
    <row r="40" spans="1:7" x14ac:dyDescent="0.3">
      <c r="A40" s="11" t="s">
        <v>0</v>
      </c>
      <c r="B40" s="25">
        <f>SUBTOTAL(109,Table5112[Feb-12])</f>
        <v>200</v>
      </c>
      <c r="C40" s="25">
        <f>SUBTOTAL(109,Table5112[Mar-12])</f>
        <v>209</v>
      </c>
      <c r="D40" s="25">
        <f>SUBTOTAL(109,Table5112[Apr-12])</f>
        <v>342</v>
      </c>
      <c r="E40" s="25">
        <f>SUBTOTAL(109,Table5112[May-12])</f>
        <v>0</v>
      </c>
      <c r="F40" s="25">
        <f>SUBTOTAL(109,Table5112[Jun-12])</f>
        <v>0</v>
      </c>
      <c r="G40" s="26"/>
    </row>
  </sheetData>
  <mergeCells count="9">
    <mergeCell ref="A1:G1"/>
    <mergeCell ref="A2:G2"/>
    <mergeCell ref="A27:G27"/>
    <mergeCell ref="A34:G34"/>
    <mergeCell ref="A20:G20"/>
    <mergeCell ref="A18:G18"/>
    <mergeCell ref="A11:G11"/>
    <mergeCell ref="A10:G10"/>
    <mergeCell ref="A3:G3"/>
  </mergeCells>
  <pageMargins left="0.25" right="0" top="0" bottom="0" header="0" footer="0"/>
  <pageSetup scale="105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51" zoomScaleNormal="100" zoomScalePageLayoutView="120" workbookViewId="0">
      <selection activeCell="G28" sqref="G28"/>
    </sheetView>
  </sheetViews>
  <sheetFormatPr defaultColWidth="11" defaultRowHeight="15.6" x14ac:dyDescent="0.3"/>
  <cols>
    <col min="1" max="1" width="23.09765625" customWidth="1"/>
    <col min="2" max="2" width="8.09765625" customWidth="1"/>
    <col min="3" max="3" width="8.8984375" customWidth="1"/>
    <col min="4" max="4" width="9.19921875" customWidth="1"/>
    <col min="5" max="5" width="7.5" customWidth="1"/>
    <col min="6" max="6" width="7.19921875" customWidth="1"/>
  </cols>
  <sheetData>
    <row r="1" spans="1:8" x14ac:dyDescent="0.3">
      <c r="A1" s="31" t="s">
        <v>12</v>
      </c>
      <c r="B1" s="31"/>
      <c r="C1" s="31"/>
      <c r="D1" s="31"/>
      <c r="E1" s="31"/>
      <c r="F1" s="31"/>
    </row>
    <row r="2" spans="1:8" x14ac:dyDescent="0.3">
      <c r="A2" s="31" t="s">
        <v>33</v>
      </c>
      <c r="B2" s="31"/>
      <c r="C2" s="31"/>
      <c r="D2" s="31"/>
      <c r="E2" s="31"/>
      <c r="F2" s="31"/>
    </row>
    <row r="3" spans="1:8" x14ac:dyDescent="0.3">
      <c r="A3" s="15" t="s">
        <v>16</v>
      </c>
      <c r="B3" s="1" t="s">
        <v>13</v>
      </c>
      <c r="C3" s="1" t="s">
        <v>14</v>
      </c>
      <c r="D3" s="1" t="s">
        <v>31</v>
      </c>
      <c r="E3" s="1" t="s">
        <v>32</v>
      </c>
      <c r="F3" s="1" t="s">
        <v>37</v>
      </c>
      <c r="G3" s="1" t="s">
        <v>38</v>
      </c>
      <c r="H3" s="1"/>
    </row>
    <row r="4" spans="1:8" x14ac:dyDescent="0.3">
      <c r="A4" t="s">
        <v>9</v>
      </c>
      <c r="B4">
        <v>203</v>
      </c>
      <c r="C4">
        <v>251</v>
      </c>
      <c r="D4">
        <v>185</v>
      </c>
      <c r="E4">
        <v>206</v>
      </c>
      <c r="F4">
        <v>173</v>
      </c>
      <c r="G4">
        <v>174</v>
      </c>
    </row>
    <row r="5" spans="1:8" x14ac:dyDescent="0.3">
      <c r="A5" t="s">
        <v>10</v>
      </c>
      <c r="B5">
        <v>153</v>
      </c>
      <c r="C5">
        <v>163</v>
      </c>
      <c r="D5">
        <v>103</v>
      </c>
      <c r="E5">
        <v>132</v>
      </c>
      <c r="F5">
        <v>162</v>
      </c>
      <c r="G5">
        <v>135</v>
      </c>
    </row>
    <row r="6" spans="1:8" s="2" customFormat="1" x14ac:dyDescent="0.3">
      <c r="A6" s="16" t="s">
        <v>11</v>
      </c>
      <c r="B6" s="17">
        <f t="shared" ref="B6" si="0">B5/B4</f>
        <v>0.75369458128078815</v>
      </c>
      <c r="C6" s="17">
        <f t="shared" ref="C6" si="1">C5/C4</f>
        <v>0.64940239043824699</v>
      </c>
      <c r="D6" s="17">
        <f t="shared" ref="D6" si="2">D5/D4</f>
        <v>0.55675675675675673</v>
      </c>
      <c r="E6" s="17">
        <f t="shared" ref="E6" si="3">E5/E4</f>
        <v>0.64077669902912626</v>
      </c>
      <c r="F6" s="17">
        <f t="shared" ref="F6" si="4">F5/F4</f>
        <v>0.93641618497109824</v>
      </c>
      <c r="G6" s="17">
        <f t="shared" ref="G6" si="5">G5/G4</f>
        <v>0.77586206896551724</v>
      </c>
    </row>
    <row r="7" spans="1:8" x14ac:dyDescent="0.3">
      <c r="A7" s="5" t="s">
        <v>7</v>
      </c>
      <c r="B7" s="7" t="s">
        <v>8</v>
      </c>
      <c r="C7" s="7" t="s">
        <v>8</v>
      </c>
      <c r="D7" s="7" t="s">
        <v>8</v>
      </c>
      <c r="E7" s="7" t="s">
        <v>8</v>
      </c>
      <c r="F7" s="7"/>
    </row>
    <row r="8" spans="1:8" x14ac:dyDescent="0.3">
      <c r="A8" s="7" t="s">
        <v>8</v>
      </c>
      <c r="B8" s="7" t="s">
        <v>8</v>
      </c>
      <c r="C8" s="7" t="s">
        <v>8</v>
      </c>
      <c r="D8" s="7" t="s">
        <v>8</v>
      </c>
      <c r="E8" s="7" t="s">
        <v>8</v>
      </c>
      <c r="F8" s="7"/>
    </row>
    <row r="9" spans="1:8" x14ac:dyDescent="0.3">
      <c r="A9" s="7" t="s">
        <v>8</v>
      </c>
      <c r="B9" s="7" t="s">
        <v>8</v>
      </c>
      <c r="C9" s="7" t="s">
        <v>8</v>
      </c>
      <c r="D9" s="7" t="s">
        <v>8</v>
      </c>
      <c r="E9" s="7" t="s">
        <v>8</v>
      </c>
      <c r="F9" s="7"/>
      <c r="G9" s="7"/>
    </row>
    <row r="10" spans="1:8" x14ac:dyDescent="0.3">
      <c r="A10" s="15" t="s">
        <v>17</v>
      </c>
      <c r="B10" s="1" t="s">
        <v>13</v>
      </c>
      <c r="C10" s="1" t="s">
        <v>14</v>
      </c>
      <c r="D10" s="1" t="s">
        <v>31</v>
      </c>
      <c r="E10" s="1" t="s">
        <v>32</v>
      </c>
      <c r="F10" s="1" t="s">
        <v>37</v>
      </c>
      <c r="G10" s="1" t="s">
        <v>38</v>
      </c>
      <c r="H10" s="1"/>
    </row>
    <row r="11" spans="1:8" x14ac:dyDescent="0.3">
      <c r="A11" t="s">
        <v>9</v>
      </c>
      <c r="B11" s="8">
        <v>1014</v>
      </c>
      <c r="C11" s="8">
        <v>763</v>
      </c>
      <c r="D11" s="8">
        <v>810</v>
      </c>
      <c r="E11" s="8">
        <v>709</v>
      </c>
      <c r="F11" s="8">
        <v>888</v>
      </c>
      <c r="G11" s="8">
        <v>698</v>
      </c>
    </row>
    <row r="12" spans="1:8" x14ac:dyDescent="0.3">
      <c r="A12" t="s">
        <v>10</v>
      </c>
      <c r="B12" s="8">
        <v>933</v>
      </c>
      <c r="C12" s="8">
        <v>667</v>
      </c>
      <c r="D12" s="8">
        <v>607</v>
      </c>
      <c r="E12" s="8">
        <v>670</v>
      </c>
      <c r="F12" s="8">
        <v>862</v>
      </c>
      <c r="G12" s="8">
        <v>571</v>
      </c>
    </row>
    <row r="13" spans="1:8" s="2" customFormat="1" x14ac:dyDescent="0.3">
      <c r="A13" s="16" t="s">
        <v>11</v>
      </c>
      <c r="B13" s="17">
        <f t="shared" ref="B13" si="6">B12/B11</f>
        <v>0.92011834319526631</v>
      </c>
      <c r="C13" s="17">
        <f t="shared" ref="C13" si="7">C12/C11</f>
        <v>0.87418086500655312</v>
      </c>
      <c r="D13" s="17">
        <f t="shared" ref="D13" si="8">D12/D11</f>
        <v>0.74938271604938267</v>
      </c>
      <c r="E13" s="17">
        <f t="shared" ref="E13" si="9">E12/E11</f>
        <v>0.94499294781382226</v>
      </c>
      <c r="F13" s="17">
        <f t="shared" ref="F13" si="10">F12/F11</f>
        <v>0.97072072072072069</v>
      </c>
      <c r="G13" s="17">
        <f t="shared" ref="G13" si="11">G12/G11</f>
        <v>0.81805157593123212</v>
      </c>
    </row>
    <row r="14" spans="1:8" x14ac:dyDescent="0.3">
      <c r="A14" s="7" t="s">
        <v>8</v>
      </c>
      <c r="B14" s="7" t="s">
        <v>8</v>
      </c>
      <c r="C14" s="7" t="s">
        <v>8</v>
      </c>
      <c r="D14" s="7" t="s">
        <v>8</v>
      </c>
      <c r="E14" s="7" t="s">
        <v>8</v>
      </c>
      <c r="F14" s="7"/>
      <c r="G14" s="7"/>
    </row>
    <row r="15" spans="1:8" x14ac:dyDescent="0.3">
      <c r="A15" s="7" t="s">
        <v>8</v>
      </c>
      <c r="B15" s="1" t="s">
        <v>13</v>
      </c>
      <c r="C15" s="1" t="s">
        <v>14</v>
      </c>
      <c r="D15" s="1" t="s">
        <v>31</v>
      </c>
      <c r="E15" s="19" t="s">
        <v>32</v>
      </c>
      <c r="F15" s="1" t="s">
        <v>37</v>
      </c>
      <c r="G15" s="1" t="s">
        <v>38</v>
      </c>
      <c r="H15" s="1"/>
    </row>
    <row r="16" spans="1:8" x14ac:dyDescent="0.3">
      <c r="A16" s="7" t="s">
        <v>30</v>
      </c>
      <c r="B16">
        <v>11</v>
      </c>
      <c r="C16">
        <v>84</v>
      </c>
      <c r="D16" s="8">
        <v>223</v>
      </c>
      <c r="E16" s="8">
        <v>213</v>
      </c>
      <c r="F16" s="8">
        <v>83</v>
      </c>
      <c r="G16" s="8">
        <v>98</v>
      </c>
    </row>
    <row r="17" spans="1:8" x14ac:dyDescent="0.3">
      <c r="A17" t="s">
        <v>10</v>
      </c>
      <c r="B17">
        <v>5</v>
      </c>
      <c r="C17">
        <v>4</v>
      </c>
      <c r="D17" s="8">
        <v>93</v>
      </c>
      <c r="E17" s="8">
        <v>190</v>
      </c>
      <c r="F17" s="8">
        <v>49</v>
      </c>
      <c r="G17" s="8">
        <v>89</v>
      </c>
    </row>
    <row r="18" spans="1:8" s="2" customFormat="1" x14ac:dyDescent="0.3">
      <c r="A18" s="16" t="s">
        <v>11</v>
      </c>
      <c r="B18" s="17">
        <f t="shared" ref="B18:F18" si="12">B17/B16</f>
        <v>0.45454545454545453</v>
      </c>
      <c r="C18" s="17">
        <f t="shared" si="12"/>
        <v>4.7619047619047616E-2</v>
      </c>
      <c r="D18" s="17">
        <f t="shared" si="12"/>
        <v>0.4170403587443946</v>
      </c>
      <c r="E18" s="17">
        <f t="shared" si="12"/>
        <v>0.892018779342723</v>
      </c>
      <c r="F18" s="17">
        <f t="shared" si="12"/>
        <v>0.59036144578313254</v>
      </c>
      <c r="G18" s="17">
        <f t="shared" ref="G18" si="13">G17/G16</f>
        <v>0.90816326530612246</v>
      </c>
    </row>
    <row r="19" spans="1:8" x14ac:dyDescent="0.3">
      <c r="A19" s="7"/>
      <c r="B19" s="7"/>
      <c r="C19" s="7"/>
    </row>
    <row r="20" spans="1:8" x14ac:dyDescent="0.3">
      <c r="A20" s="15" t="s">
        <v>18</v>
      </c>
      <c r="B20" s="1" t="s">
        <v>13</v>
      </c>
      <c r="C20" s="1" t="s">
        <v>14</v>
      </c>
      <c r="D20" s="1" t="s">
        <v>31</v>
      </c>
      <c r="E20" s="19" t="s">
        <v>32</v>
      </c>
      <c r="F20" s="27" t="s">
        <v>37</v>
      </c>
      <c r="G20" s="1" t="s">
        <v>38</v>
      </c>
      <c r="H20" s="19"/>
    </row>
    <row r="21" spans="1:8" x14ac:dyDescent="0.3">
      <c r="A21" t="s">
        <v>9</v>
      </c>
      <c r="B21">
        <v>8</v>
      </c>
      <c r="C21">
        <v>10</v>
      </c>
      <c r="D21">
        <v>1</v>
      </c>
      <c r="E21">
        <v>0</v>
      </c>
      <c r="F21">
        <v>0</v>
      </c>
      <c r="G21">
        <v>12</v>
      </c>
    </row>
    <row r="22" spans="1:8" x14ac:dyDescent="0.3">
      <c r="A22" t="s">
        <v>10</v>
      </c>
      <c r="B22">
        <v>4</v>
      </c>
      <c r="C22">
        <v>6</v>
      </c>
      <c r="D22">
        <v>1</v>
      </c>
      <c r="E22">
        <v>0</v>
      </c>
      <c r="F22">
        <v>0</v>
      </c>
      <c r="G22">
        <v>8</v>
      </c>
    </row>
    <row r="23" spans="1:8" x14ac:dyDescent="0.3">
      <c r="A23" s="16" t="s">
        <v>11</v>
      </c>
      <c r="B23" s="17">
        <f t="shared" ref="B23:D23" si="14">B22/B21</f>
        <v>0.5</v>
      </c>
      <c r="C23" s="17">
        <f t="shared" si="14"/>
        <v>0.6</v>
      </c>
      <c r="D23" s="17">
        <f t="shared" si="14"/>
        <v>1</v>
      </c>
      <c r="E23" s="17">
        <v>1</v>
      </c>
      <c r="F23" s="17">
        <v>1</v>
      </c>
      <c r="G23" s="17">
        <f t="shared" ref="G23" si="15">G22/G21</f>
        <v>0.66666666666666663</v>
      </c>
    </row>
    <row r="24" spans="1:8" x14ac:dyDescent="0.3">
      <c r="A24" s="7" t="s">
        <v>8</v>
      </c>
      <c r="B24" s="8" t="s">
        <v>8</v>
      </c>
      <c r="C24" s="8" t="s">
        <v>7</v>
      </c>
      <c r="D24" s="8" t="s">
        <v>8</v>
      </c>
      <c r="E24" s="8" t="s">
        <v>8</v>
      </c>
      <c r="F24" s="8" t="s">
        <v>7</v>
      </c>
      <c r="G24" s="8" t="s">
        <v>8</v>
      </c>
    </row>
    <row r="25" spans="1:8" x14ac:dyDescent="0.3">
      <c r="B25" s="4" t="s">
        <v>8</v>
      </c>
      <c r="C25" s="4" t="s">
        <v>8</v>
      </c>
      <c r="D25" s="4" t="s">
        <v>8</v>
      </c>
      <c r="E25" s="4" t="s">
        <v>8</v>
      </c>
      <c r="F25" s="4" t="s">
        <v>8</v>
      </c>
      <c r="G25" s="4" t="s">
        <v>8</v>
      </c>
    </row>
    <row r="26" spans="1:8" x14ac:dyDescent="0.3">
      <c r="B26" s="4" t="s">
        <v>8</v>
      </c>
      <c r="C26" s="4" t="s">
        <v>7</v>
      </c>
      <c r="D26" s="4" t="s">
        <v>8</v>
      </c>
      <c r="E26" s="4" t="s">
        <v>8</v>
      </c>
      <c r="F26" s="4" t="s">
        <v>8</v>
      </c>
      <c r="G26" s="4" t="s">
        <v>8</v>
      </c>
    </row>
    <row r="27" spans="1:8" x14ac:dyDescent="0.3">
      <c r="B27" s="8" t="s">
        <v>8</v>
      </c>
      <c r="C27" s="8" t="s">
        <v>8</v>
      </c>
      <c r="D27" s="8" t="s">
        <v>8</v>
      </c>
      <c r="E27" s="8" t="s">
        <v>8</v>
      </c>
      <c r="F27" s="8" t="s">
        <v>8</v>
      </c>
      <c r="G27" s="8" t="s">
        <v>7</v>
      </c>
    </row>
    <row r="28" spans="1:8" x14ac:dyDescent="0.3">
      <c r="A28" s="15" t="s">
        <v>19</v>
      </c>
      <c r="B28" s="1" t="s">
        <v>13</v>
      </c>
      <c r="C28" s="1" t="s">
        <v>14</v>
      </c>
      <c r="D28" s="1" t="s">
        <v>31</v>
      </c>
      <c r="E28" s="1" t="s">
        <v>32</v>
      </c>
      <c r="F28" s="1" t="s">
        <v>37</v>
      </c>
      <c r="G28" s="1" t="s">
        <v>38</v>
      </c>
      <c r="H28" s="1"/>
    </row>
    <row r="29" spans="1:8" x14ac:dyDescent="0.3">
      <c r="A29" t="s">
        <v>9</v>
      </c>
      <c r="B29">
        <v>773</v>
      </c>
      <c r="C29">
        <v>773</v>
      </c>
      <c r="D29">
        <v>937</v>
      </c>
      <c r="E29">
        <v>957</v>
      </c>
      <c r="F29">
        <v>826</v>
      </c>
      <c r="G29">
        <v>816</v>
      </c>
    </row>
    <row r="30" spans="1:8" x14ac:dyDescent="0.3">
      <c r="A30" t="s">
        <v>10</v>
      </c>
      <c r="B30">
        <v>588</v>
      </c>
      <c r="C30">
        <v>584</v>
      </c>
      <c r="D30">
        <v>689</v>
      </c>
      <c r="E30">
        <v>813</v>
      </c>
      <c r="F30">
        <v>615</v>
      </c>
      <c r="G30">
        <v>600</v>
      </c>
    </row>
    <row r="31" spans="1:8" s="2" customFormat="1" x14ac:dyDescent="0.3">
      <c r="A31" s="16" t="s">
        <v>11</v>
      </c>
      <c r="B31" s="17">
        <f t="shared" ref="B31:F31" si="16">B30/B29</f>
        <v>0.76067270375161711</v>
      </c>
      <c r="C31" s="17">
        <f t="shared" si="16"/>
        <v>0.75549805950840876</v>
      </c>
      <c r="D31" s="17">
        <f t="shared" si="16"/>
        <v>0.73532550693703314</v>
      </c>
      <c r="E31" s="17">
        <f t="shared" si="16"/>
        <v>0.84952978056426331</v>
      </c>
      <c r="F31" s="17">
        <f t="shared" si="16"/>
        <v>0.74455205811138014</v>
      </c>
      <c r="G31" s="17">
        <f t="shared" ref="G31" si="17">G30/G29</f>
        <v>0.73529411764705888</v>
      </c>
    </row>
  </sheetData>
  <mergeCells count="2">
    <mergeCell ref="A1:F1"/>
    <mergeCell ref="A2:F2"/>
  </mergeCells>
  <pageMargins left="0.25" right="0.25" top="0.75" bottom="0.75" header="0.3" footer="0.3"/>
  <pageSetup orientation="portrait" r:id="rId1"/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view="pageLayout" topLeftCell="A58" zoomScale="120" zoomScaleNormal="100" zoomScalePageLayoutView="120" workbookViewId="0">
      <selection activeCell="F13" sqref="F13"/>
    </sheetView>
  </sheetViews>
  <sheetFormatPr defaultColWidth="11" defaultRowHeight="15.6" x14ac:dyDescent="0.3"/>
  <cols>
    <col min="1" max="1" width="14.09765625" style="2" customWidth="1"/>
    <col min="2" max="2" width="12.19921875" customWidth="1"/>
    <col min="3" max="3" width="14.5" customWidth="1"/>
    <col min="4" max="4" width="16.5" customWidth="1"/>
    <col min="5" max="5" width="11.3984375" customWidth="1"/>
  </cols>
  <sheetData>
    <row r="2" spans="1:6" x14ac:dyDescent="0.3">
      <c r="A2" s="2" t="s">
        <v>15</v>
      </c>
      <c r="B2" t="s">
        <v>16</v>
      </c>
      <c r="C2" t="s">
        <v>17</v>
      </c>
      <c r="D2" t="s">
        <v>26</v>
      </c>
      <c r="E2" t="s">
        <v>18</v>
      </c>
      <c r="F2" t="s">
        <v>19</v>
      </c>
    </row>
    <row r="3" spans="1:6" x14ac:dyDescent="0.3">
      <c r="A3" s="10" t="s">
        <v>25</v>
      </c>
      <c r="B3">
        <v>35</v>
      </c>
      <c r="C3">
        <v>149</v>
      </c>
      <c r="D3">
        <v>402</v>
      </c>
      <c r="E3">
        <v>3</v>
      </c>
      <c r="F3">
        <v>235</v>
      </c>
    </row>
    <row r="4" spans="1:6" x14ac:dyDescent="0.3">
      <c r="A4" s="2" t="s">
        <v>20</v>
      </c>
      <c r="B4">
        <v>11</v>
      </c>
      <c r="C4">
        <v>111</v>
      </c>
      <c r="D4">
        <v>60</v>
      </c>
      <c r="E4">
        <v>0</v>
      </c>
      <c r="F4">
        <v>86</v>
      </c>
    </row>
    <row r="5" spans="1:6" x14ac:dyDescent="0.3">
      <c r="A5" s="2" t="s">
        <v>21</v>
      </c>
      <c r="B5">
        <v>32</v>
      </c>
      <c r="C5">
        <v>118</v>
      </c>
      <c r="D5">
        <v>23</v>
      </c>
      <c r="E5">
        <v>2</v>
      </c>
      <c r="F5">
        <v>105</v>
      </c>
    </row>
    <row r="6" spans="1:6" x14ac:dyDescent="0.3">
      <c r="A6" s="2" t="s">
        <v>22</v>
      </c>
      <c r="B6">
        <v>0</v>
      </c>
      <c r="C6">
        <v>34</v>
      </c>
      <c r="D6">
        <v>19</v>
      </c>
      <c r="E6">
        <v>1</v>
      </c>
      <c r="F6">
        <v>34</v>
      </c>
    </row>
    <row r="7" spans="1:6" x14ac:dyDescent="0.3">
      <c r="A7" s="2" t="s">
        <v>23</v>
      </c>
      <c r="B7">
        <v>0</v>
      </c>
      <c r="C7">
        <v>35</v>
      </c>
      <c r="D7">
        <v>18</v>
      </c>
      <c r="E7">
        <v>1</v>
      </c>
      <c r="F7">
        <v>7</v>
      </c>
    </row>
    <row r="8" spans="1:6" x14ac:dyDescent="0.3">
      <c r="A8" s="2" t="s">
        <v>24</v>
      </c>
      <c r="B8">
        <v>0</v>
      </c>
      <c r="C8">
        <v>3</v>
      </c>
      <c r="D8">
        <v>0</v>
      </c>
      <c r="E8">
        <v>0</v>
      </c>
      <c r="F8">
        <v>4</v>
      </c>
    </row>
    <row r="9" spans="1:6" x14ac:dyDescent="0.3">
      <c r="A9" s="11" t="s">
        <v>0</v>
      </c>
      <c r="B9">
        <f>SUBTOTAL(109,Table7[CUSTODIAL])</f>
        <v>78</v>
      </c>
      <c r="C9">
        <f>SUBTOTAL(109,Table7[ENGINEERING])</f>
        <v>450</v>
      </c>
      <c r="D9">
        <f>SUBTOTAL(109,Table7[ENGINEERING PM''S])</f>
        <v>522</v>
      </c>
      <c r="E9">
        <f>SUBTOTAL(109,Table7[GROUNDS])</f>
        <v>7</v>
      </c>
      <c r="F9">
        <f>SUBTOTAL(109,Table7[TRADES])</f>
        <v>471</v>
      </c>
    </row>
    <row r="10" spans="1:6" x14ac:dyDescent="0.3">
      <c r="A10" s="2" t="s">
        <v>34</v>
      </c>
      <c r="B10">
        <f>B5+B6+B7+B8</f>
        <v>32</v>
      </c>
      <c r="C10">
        <f t="shared" ref="C10:F10" si="0">C5+C6+C7+C8</f>
        <v>190</v>
      </c>
      <c r="D10">
        <f t="shared" si="0"/>
        <v>60</v>
      </c>
      <c r="E10">
        <f t="shared" si="0"/>
        <v>4</v>
      </c>
      <c r="F10">
        <f t="shared" si="0"/>
        <v>150</v>
      </c>
    </row>
  </sheetData>
  <pageMargins left="0.75" right="0.75" top="1" bottom="1" header="0.5" footer="0.5"/>
  <pageSetup orientation="portrait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 order completion on time</vt:lpstr>
      <vt:lpstr>Graphs</vt:lpstr>
      <vt:lpstr>Backlog</vt:lpstr>
    </vt:vector>
  </TitlesOfParts>
  <Company>Wayne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Panhale</dc:creator>
  <cp:lastModifiedBy>bs2276</cp:lastModifiedBy>
  <cp:lastPrinted>2012-03-15T00:00:56Z</cp:lastPrinted>
  <dcterms:created xsi:type="dcterms:W3CDTF">2012-01-23T23:18:25Z</dcterms:created>
  <dcterms:modified xsi:type="dcterms:W3CDTF">2012-05-15T12:42:47Z</dcterms:modified>
</cp:coreProperties>
</file>