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68" yWindow="96" windowWidth="9600" windowHeight="12576" tabRatio="588" activeTab="2"/>
  </bookViews>
  <sheets>
    <sheet name=" Survey" sheetId="4" r:id="rId1"/>
    <sheet name="D&amp;CS" sheetId="9" r:id="rId2"/>
    <sheet name="Utilities" sheetId="3" r:id="rId3"/>
  </sheets>
  <externalReferences>
    <externalReference r:id="rId4"/>
  </externalReferences>
  <definedNames>
    <definedName name="_xlnm.Print_Area" localSheetId="0">' Survey'!$P$19</definedName>
    <definedName name="_xlnm.Print_Area" localSheetId="1">'D&amp;CS'!$A$1:$N$24</definedName>
  </definedNames>
  <calcPr calcId="145621"/>
</workbook>
</file>

<file path=xl/calcChain.xml><?xml version="1.0" encoding="utf-8"?>
<calcChain xmlns="http://schemas.openxmlformats.org/spreadsheetml/2006/main">
  <c r="L12" i="3" l="1"/>
  <c r="J11" i="3"/>
  <c r="D6" i="3" l="1"/>
  <c r="D7" i="3"/>
  <c r="D8" i="3"/>
  <c r="D9" i="3"/>
  <c r="D10" i="3"/>
  <c r="D11" i="3"/>
  <c r="D12" i="3"/>
  <c r="D13" i="3"/>
  <c r="D14" i="3"/>
  <c r="D15" i="3"/>
  <c r="D16" i="3"/>
  <c r="D17" i="3"/>
  <c r="F6" i="3"/>
  <c r="K6" i="3"/>
  <c r="J15" i="3"/>
  <c r="J16" i="3"/>
  <c r="J17" i="3"/>
  <c r="D26" i="3"/>
  <c r="E13" i="3" l="1"/>
  <c r="H13" i="3" s="1"/>
  <c r="D19" i="3"/>
  <c r="E15" i="3" s="1"/>
  <c r="H15" i="3" s="1"/>
  <c r="F7" i="3"/>
  <c r="F8" i="3" s="1"/>
  <c r="F9" i="3" s="1"/>
  <c r="F10" i="3" s="1"/>
  <c r="F11" i="3" s="1"/>
  <c r="F12" i="3" s="1"/>
  <c r="F13" i="3" s="1"/>
  <c r="F14" i="3" s="1"/>
  <c r="F15" i="3" s="1"/>
  <c r="F16" i="3" s="1"/>
  <c r="F17" i="3" s="1"/>
  <c r="E16" i="3"/>
  <c r="H16" i="3" s="1"/>
  <c r="E11" i="3"/>
  <c r="H11" i="3" s="1"/>
  <c r="E10" i="3"/>
  <c r="H10" i="3" s="1"/>
  <c r="E9" i="3"/>
  <c r="H9" i="3" s="1"/>
  <c r="E17" i="3"/>
  <c r="H17" i="3" s="1"/>
  <c r="E6" i="3"/>
  <c r="E8" i="3"/>
  <c r="H8" i="3" s="1"/>
  <c r="D23" i="3"/>
  <c r="D27" i="3" s="1"/>
  <c r="E14" i="3"/>
  <c r="H14" i="3" s="1"/>
  <c r="E12" i="3"/>
  <c r="H12" i="3" s="1"/>
  <c r="E7" i="3"/>
  <c r="H7" i="3" s="1"/>
  <c r="K7" i="3"/>
  <c r="K8" i="3" s="1"/>
  <c r="E19" i="3" l="1"/>
  <c r="H6" i="3"/>
  <c r="K9" i="3"/>
  <c r="I6" i="3" l="1"/>
  <c r="H19" i="3"/>
  <c r="K10" i="3"/>
  <c r="L6" i="3" l="1"/>
  <c r="I7" i="3"/>
  <c r="K11" i="3"/>
  <c r="K12" i="3" l="1"/>
  <c r="K13" i="3" s="1"/>
  <c r="K14" i="3" s="1"/>
  <c r="K15" i="3" s="1"/>
  <c r="K16" i="3" s="1"/>
  <c r="K17" i="3" s="1"/>
  <c r="L11" i="3"/>
  <c r="I8" i="3"/>
  <c r="L7" i="3"/>
  <c r="I9" i="3" l="1"/>
  <c r="L8" i="3"/>
  <c r="I10" i="3" l="1"/>
  <c r="L9" i="3"/>
  <c r="I11" i="3" l="1"/>
  <c r="I12" i="3" s="1"/>
  <c r="I13" i="3" s="1"/>
  <c r="I14" i="3" s="1"/>
  <c r="I15" i="3" s="1"/>
  <c r="I16" i="3" s="1"/>
  <c r="I17" i="3" s="1"/>
  <c r="L10" i="3"/>
</calcChain>
</file>

<file path=xl/sharedStrings.xml><?xml version="1.0" encoding="utf-8"?>
<sst xmlns="http://schemas.openxmlformats.org/spreadsheetml/2006/main" count="75" uniqueCount="49">
  <si>
    <t>Cost Estimates to Customer</t>
  </si>
  <si>
    <t>% in 10 days or less</t>
  </si>
  <si>
    <t>Goal</t>
  </si>
  <si>
    <t>Avg # of Days to Customer</t>
  </si>
  <si>
    <t>Actual</t>
  </si>
  <si>
    <t>Accrual Under / (Over)</t>
  </si>
  <si>
    <t>Energy Mgmt Ctrl</t>
  </si>
  <si>
    <t>Bad Debt</t>
  </si>
  <si>
    <t>Difference</t>
  </si>
  <si>
    <t>Banner Total</t>
  </si>
  <si>
    <t xml:space="preserve">Total </t>
  </si>
  <si>
    <t>September</t>
  </si>
  <si>
    <t>August</t>
  </si>
  <si>
    <t>July</t>
  </si>
  <si>
    <t>June</t>
  </si>
  <si>
    <t>May</t>
  </si>
  <si>
    <t>April</t>
  </si>
  <si>
    <t>March</t>
  </si>
  <si>
    <t>February</t>
  </si>
  <si>
    <t>January</t>
  </si>
  <si>
    <t>December</t>
  </si>
  <si>
    <t>November</t>
  </si>
  <si>
    <t>October</t>
  </si>
  <si>
    <t>Over/Under Budget</t>
  </si>
  <si>
    <t>Actual YTD</t>
  </si>
  <si>
    <t>Actual Current Month</t>
  </si>
  <si>
    <t>Budget YTD</t>
  </si>
  <si>
    <t>Budget Current Month</t>
  </si>
  <si>
    <t>YTD</t>
  </si>
  <si>
    <t>%</t>
  </si>
  <si>
    <t>Current Month</t>
  </si>
  <si>
    <t>Budget</t>
  </si>
  <si>
    <t>FY2012</t>
  </si>
  <si>
    <t>FY2011</t>
  </si>
  <si>
    <t>total # responses</t>
  </si>
  <si>
    <t xml:space="preserve">Jan </t>
  </si>
  <si>
    <t>Feb</t>
  </si>
  <si>
    <t>1=strongly disagree</t>
  </si>
  <si>
    <t>5=strongly agree</t>
  </si>
  <si>
    <t xml:space="preserve">Average Work Order Survey Scores </t>
  </si>
  <si>
    <t>% in 30 days or less</t>
  </si>
  <si>
    <t># of Estimates</t>
  </si>
  <si>
    <t>backlog</t>
  </si>
  <si>
    <t>age distribution</t>
  </si>
  <si>
    <t xml:space="preserve">July </t>
  </si>
  <si>
    <t>Aug</t>
  </si>
  <si>
    <t>changed methodology, no estimator on staff.</t>
  </si>
  <si>
    <t>New esimator started July 16th.</t>
  </si>
  <si>
    <t xml:space="preserve">Conversion to WebTMA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</si>
</sst>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#,##0.0_);[Red]\(#,##0.0\)"/>
    <numFmt numFmtId="165" formatCode="&quot;$&quot;#,##0"/>
    <numFmt numFmtId="166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4"/>
      <color theme="1"/>
      <name val="Times New Roman"/>
      <family val="1"/>
    </font>
    <font>
      <sz val="12"/>
      <color theme="0"/>
      <name val="Times New Roman"/>
      <family val="1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3">
    <xf numFmtId="0" fontId="0" fillId="0" borderId="0" xfId="0"/>
    <xf numFmtId="17" fontId="0" fillId="0" borderId="0" xfId="0" applyNumberFormat="1"/>
    <xf numFmtId="0" fontId="2" fillId="0" borderId="0" xfId="0" applyFont="1"/>
    <xf numFmtId="165" fontId="2" fillId="0" borderId="0" xfId="0" applyNumberFormat="1" applyFont="1"/>
    <xf numFmtId="165" fontId="2" fillId="0" borderId="1" xfId="0" applyNumberFormat="1" applyFont="1" applyBorder="1"/>
    <xf numFmtId="0" fontId="3" fillId="0" borderId="0" xfId="0" applyFont="1"/>
    <xf numFmtId="41" fontId="2" fillId="0" borderId="0" xfId="2" applyNumberFormat="1" applyFont="1"/>
    <xf numFmtId="9" fontId="2" fillId="0" borderId="0" xfId="1" applyFont="1"/>
    <xf numFmtId="0" fontId="2" fillId="0" borderId="0" xfId="0" applyFont="1" applyAlignment="1">
      <alignment wrapText="1"/>
    </xf>
    <xf numFmtId="165" fontId="2" fillId="0" borderId="0" xfId="3" applyNumberFormat="1" applyFont="1"/>
    <xf numFmtId="166" fontId="2" fillId="0" borderId="0" xfId="1" applyNumberFormat="1" applyFont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9" fontId="2" fillId="0" borderId="2" xfId="1" applyFont="1" applyBorder="1" applyAlignment="1">
      <alignment horizontal="center" wrapText="1"/>
    </xf>
    <xf numFmtId="0" fontId="4" fillId="2" borderId="2" xfId="0" applyFont="1" applyFill="1" applyBorder="1"/>
    <xf numFmtId="0" fontId="0" fillId="0" borderId="0" xfId="0" applyFont="1"/>
    <xf numFmtId="0" fontId="5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left"/>
    </xf>
    <xf numFmtId="9" fontId="0" fillId="0" borderId="0" xfId="1" applyFont="1" applyAlignment="1">
      <alignment horizontal="left"/>
    </xf>
    <xf numFmtId="0" fontId="0" fillId="0" borderId="0" xfId="0" applyAlignment="1">
      <alignment horizontal="left" wrapText="1"/>
    </xf>
    <xf numFmtId="9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1" applyNumberFormat="1" applyFont="1" applyAlignment="1">
      <alignment horizontal="left"/>
    </xf>
    <xf numFmtId="0" fontId="0" fillId="0" borderId="0" xfId="0" applyAlignment="1">
      <alignment horizontal="center"/>
    </xf>
    <xf numFmtId="0" fontId="6" fillId="0" borderId="0" xfId="0" applyFont="1"/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</cellXfs>
  <cellStyles count="4">
    <cellStyle name="Comma" xfId="2" builtinId="3"/>
    <cellStyle name="Currency" xfId="3" builtinId="4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Average Work Order Survey Scores </a:t>
            </a:r>
          </a:p>
          <a:p>
            <a:pPr>
              <a:defRPr/>
            </a:pPr>
            <a:r>
              <a:rPr lang="en-US"/>
              <a:t>1=Strongly disagree  5=Strongly agree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4541347289369281E-2"/>
          <c:y val="0.17124804921657028"/>
          <c:w val="0.62292630339181077"/>
          <c:h val="0.75098800993814929"/>
        </c:manualLayout>
      </c:layout>
      <c:lineChart>
        <c:grouping val="standard"/>
        <c:varyColors val="0"/>
        <c:ser>
          <c:idx val="0"/>
          <c:order val="0"/>
          <c:tx>
            <c:strRef>
              <c:f>' Survey'!$B$1:$B$2</c:f>
              <c:strCache>
                <c:ptCount val="1"/>
                <c:pt idx="0">
                  <c:v>Average Work Order Survey Scores </c:v>
                </c:pt>
              </c:strCache>
            </c:strRef>
          </c:tx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 Survey'!$A$3:$A$10</c:f>
              <c:strCache>
                <c:ptCount val="8"/>
                <c:pt idx="0">
                  <c:v>Jan </c:v>
                </c:pt>
                <c:pt idx="1">
                  <c:v>Feb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 </c:v>
                </c:pt>
                <c:pt idx="7">
                  <c:v>Aug</c:v>
                </c:pt>
              </c:strCache>
            </c:strRef>
          </c:cat>
          <c:val>
            <c:numRef>
              <c:f>' Survey'!$B$3:$B$10</c:f>
              <c:numCache>
                <c:formatCode>General</c:formatCode>
                <c:ptCount val="8"/>
                <c:pt idx="0">
                  <c:v>4.16</c:v>
                </c:pt>
                <c:pt idx="1">
                  <c:v>3.65</c:v>
                </c:pt>
                <c:pt idx="2">
                  <c:v>4.1399999999999997</c:v>
                </c:pt>
                <c:pt idx="3">
                  <c:v>4.4800000000000004</c:v>
                </c:pt>
                <c:pt idx="4">
                  <c:v>3.81</c:v>
                </c:pt>
                <c:pt idx="5">
                  <c:v>4.0999999999999996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432384"/>
        <c:axId val="40433920"/>
      </c:lineChart>
      <c:catAx>
        <c:axId val="40432384"/>
        <c:scaling>
          <c:orientation val="minMax"/>
        </c:scaling>
        <c:delete val="0"/>
        <c:axPos val="b"/>
        <c:majorTickMark val="none"/>
        <c:minorTickMark val="none"/>
        <c:tickLblPos val="nextTo"/>
        <c:crossAx val="40433920"/>
        <c:crosses val="autoZero"/>
        <c:auto val="1"/>
        <c:lblAlgn val="ctr"/>
        <c:lblOffset val="100"/>
        <c:noMultiLvlLbl val="0"/>
      </c:catAx>
      <c:valAx>
        <c:axId val="40433920"/>
        <c:scaling>
          <c:orientation val="minMax"/>
          <c:max val="5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Score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40432384"/>
        <c:crosses val="autoZero"/>
        <c:crossBetween val="between"/>
        <c:majorUnit val="1"/>
        <c:minorUnit val="1"/>
      </c:valAx>
    </c:plotArea>
    <c:legend>
      <c:legendPos val="r"/>
      <c:layout>
        <c:manualLayout>
          <c:xMode val="edge"/>
          <c:yMode val="edge"/>
          <c:x val="0.71274612732232001"/>
          <c:y val="0.30936239792288084"/>
          <c:w val="0.27845916878001836"/>
          <c:h val="0.2426379847017027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Cost Estimate to Customer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506368621610571E-2"/>
          <c:y val="0.11970933861510713"/>
          <c:w val="0.88467614329597899"/>
          <c:h val="0.66408530511066155"/>
        </c:manualLayout>
      </c:layout>
      <c:lineChart>
        <c:grouping val="standard"/>
        <c:varyColors val="0"/>
        <c:ser>
          <c:idx val="0"/>
          <c:order val="0"/>
          <c:tx>
            <c:strRef>
              <c:f>'D&amp;CS'!$B$2</c:f>
              <c:strCache>
                <c:ptCount val="1"/>
                <c:pt idx="0">
                  <c:v>% in 30 days or less</c:v>
                </c:pt>
              </c:strCache>
            </c:strRef>
          </c:tx>
          <c:dLbls>
            <c:dLbl>
              <c:idx val="2"/>
              <c:layout>
                <c:manualLayout>
                  <c:x val="-9.3403385872737887E-3"/>
                  <c:y val="-4.646945204873517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'D&amp;CS'!$A$3:$A$16</c:f>
              <c:numCache>
                <c:formatCode>mmm\-yy</c:formatCode>
                <c:ptCount val="14"/>
                <c:pt idx="0">
                  <c:v>40848</c:v>
                </c:pt>
                <c:pt idx="1">
                  <c:v>40878</c:v>
                </c:pt>
                <c:pt idx="2">
                  <c:v>40909</c:v>
                </c:pt>
                <c:pt idx="3">
                  <c:v>40940</c:v>
                </c:pt>
                <c:pt idx="4">
                  <c:v>40969</c:v>
                </c:pt>
                <c:pt idx="5">
                  <c:v>41000</c:v>
                </c:pt>
                <c:pt idx="6">
                  <c:v>41030</c:v>
                </c:pt>
                <c:pt idx="7">
                  <c:v>41061</c:v>
                </c:pt>
                <c:pt idx="8">
                  <c:v>41091</c:v>
                </c:pt>
                <c:pt idx="9">
                  <c:v>41122</c:v>
                </c:pt>
                <c:pt idx="10">
                  <c:v>41153</c:v>
                </c:pt>
                <c:pt idx="11">
                  <c:v>41183</c:v>
                </c:pt>
                <c:pt idx="12">
                  <c:v>41214</c:v>
                </c:pt>
                <c:pt idx="13">
                  <c:v>41244</c:v>
                </c:pt>
              </c:numCache>
            </c:numRef>
          </c:cat>
          <c:val>
            <c:numRef>
              <c:f>'D&amp;CS'!$B$3:$B$16</c:f>
              <c:numCache>
                <c:formatCode>0%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0.75</c:v>
                </c:pt>
                <c:pt idx="4">
                  <c:v>0.83</c:v>
                </c:pt>
                <c:pt idx="5">
                  <c:v>0.5</c:v>
                </c:pt>
                <c:pt idx="6">
                  <c:v>0.55600000000000005</c:v>
                </c:pt>
                <c:pt idx="7">
                  <c:v>0.6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'D&amp;CS'!$C$2</c:f>
              <c:strCache>
                <c:ptCount val="1"/>
                <c:pt idx="0">
                  <c:v>Goal</c:v>
                </c:pt>
              </c:strCache>
            </c:strRef>
          </c:tx>
          <c:cat>
            <c:numRef>
              <c:f>'D&amp;CS'!$A$3:$A$16</c:f>
              <c:numCache>
                <c:formatCode>mmm\-yy</c:formatCode>
                <c:ptCount val="14"/>
                <c:pt idx="0">
                  <c:v>40848</c:v>
                </c:pt>
                <c:pt idx="1">
                  <c:v>40878</c:v>
                </c:pt>
                <c:pt idx="2">
                  <c:v>40909</c:v>
                </c:pt>
                <c:pt idx="3">
                  <c:v>40940</c:v>
                </c:pt>
                <c:pt idx="4">
                  <c:v>40969</c:v>
                </c:pt>
                <c:pt idx="5">
                  <c:v>41000</c:v>
                </c:pt>
                <c:pt idx="6">
                  <c:v>41030</c:v>
                </c:pt>
                <c:pt idx="7">
                  <c:v>41061</c:v>
                </c:pt>
                <c:pt idx="8">
                  <c:v>41091</c:v>
                </c:pt>
                <c:pt idx="9">
                  <c:v>41122</c:v>
                </c:pt>
                <c:pt idx="10">
                  <c:v>41153</c:v>
                </c:pt>
                <c:pt idx="11">
                  <c:v>41183</c:v>
                </c:pt>
                <c:pt idx="12">
                  <c:v>41214</c:v>
                </c:pt>
                <c:pt idx="13">
                  <c:v>41244</c:v>
                </c:pt>
              </c:numCache>
            </c:numRef>
          </c:cat>
          <c:val>
            <c:numRef>
              <c:f>'D&amp;CS'!$C$3:$C$16</c:f>
              <c:numCache>
                <c:formatCode>0%</c:formatCode>
                <c:ptCount val="14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702336"/>
        <c:axId val="84703872"/>
      </c:lineChart>
      <c:dateAx>
        <c:axId val="84702336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84703872"/>
        <c:crosses val="autoZero"/>
        <c:auto val="1"/>
        <c:lblOffset val="100"/>
        <c:baseTimeUnit val="months"/>
      </c:dateAx>
      <c:valAx>
        <c:axId val="84703872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8470233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Cost Estimate to Customer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506359423024248E-2"/>
          <c:y val="0.13219685869434813"/>
          <c:w val="0.88467614329597899"/>
          <c:h val="0.66408530511066155"/>
        </c:manualLayout>
      </c:layout>
      <c:lineChart>
        <c:grouping val="standard"/>
        <c:varyColors val="0"/>
        <c:ser>
          <c:idx val="0"/>
          <c:order val="0"/>
          <c:tx>
            <c:strRef>
              <c:f>'D&amp;CS'!$B$26</c:f>
              <c:strCache>
                <c:ptCount val="1"/>
                <c:pt idx="0">
                  <c:v>% in 10 days or less</c:v>
                </c:pt>
              </c:strCache>
            </c:strRef>
          </c:tx>
          <c:dLbls>
            <c:dLbl>
              <c:idx val="2"/>
              <c:layout>
                <c:manualLayout>
                  <c:x val="-2.223349617684927E-5"/>
                  <c:y val="-3.27325051971576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2.3335983590577376E-2"/>
                  <c:y val="-3.43445091070722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'D&amp;CS'!$A$27:$A$40</c:f>
              <c:numCache>
                <c:formatCode>mmm\-yy</c:formatCode>
                <c:ptCount val="14"/>
                <c:pt idx="0">
                  <c:v>40848</c:v>
                </c:pt>
                <c:pt idx="1">
                  <c:v>40878</c:v>
                </c:pt>
                <c:pt idx="2">
                  <c:v>40909</c:v>
                </c:pt>
                <c:pt idx="3">
                  <c:v>40940</c:v>
                </c:pt>
                <c:pt idx="4">
                  <c:v>40969</c:v>
                </c:pt>
                <c:pt idx="5">
                  <c:v>41000</c:v>
                </c:pt>
                <c:pt idx="6">
                  <c:v>41030</c:v>
                </c:pt>
                <c:pt idx="7">
                  <c:v>41061</c:v>
                </c:pt>
                <c:pt idx="8">
                  <c:v>41091</c:v>
                </c:pt>
                <c:pt idx="9">
                  <c:v>41122</c:v>
                </c:pt>
                <c:pt idx="10">
                  <c:v>41153</c:v>
                </c:pt>
                <c:pt idx="11">
                  <c:v>41183</c:v>
                </c:pt>
                <c:pt idx="12">
                  <c:v>41214</c:v>
                </c:pt>
                <c:pt idx="13">
                  <c:v>41244</c:v>
                </c:pt>
              </c:numCache>
            </c:numRef>
          </c:cat>
          <c:val>
            <c:numRef>
              <c:f>'D&amp;CS'!$B$27:$B$40</c:f>
              <c:numCache>
                <c:formatCode>0%</c:formatCode>
                <c:ptCount val="14"/>
                <c:pt idx="0">
                  <c:v>0.12</c:v>
                </c:pt>
                <c:pt idx="1">
                  <c:v>0.3</c:v>
                </c:pt>
                <c:pt idx="2">
                  <c:v>0.14000000000000001</c:v>
                </c:pt>
                <c:pt idx="3">
                  <c:v>0.64</c:v>
                </c:pt>
                <c:pt idx="4">
                  <c:v>0.63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'D&amp;CS'!$C$26</c:f>
              <c:strCache>
                <c:ptCount val="1"/>
                <c:pt idx="0">
                  <c:v>Goal</c:v>
                </c:pt>
              </c:strCache>
            </c:strRef>
          </c:tx>
          <c:cat>
            <c:numRef>
              <c:f>'D&amp;CS'!$A$27:$A$40</c:f>
              <c:numCache>
                <c:formatCode>mmm\-yy</c:formatCode>
                <c:ptCount val="14"/>
                <c:pt idx="0">
                  <c:v>40848</c:v>
                </c:pt>
                <c:pt idx="1">
                  <c:v>40878</c:v>
                </c:pt>
                <c:pt idx="2">
                  <c:v>40909</c:v>
                </c:pt>
                <c:pt idx="3">
                  <c:v>40940</c:v>
                </c:pt>
                <c:pt idx="4">
                  <c:v>40969</c:v>
                </c:pt>
                <c:pt idx="5">
                  <c:v>41000</c:v>
                </c:pt>
                <c:pt idx="6">
                  <c:v>41030</c:v>
                </c:pt>
                <c:pt idx="7">
                  <c:v>41061</c:v>
                </c:pt>
                <c:pt idx="8">
                  <c:v>41091</c:v>
                </c:pt>
                <c:pt idx="9">
                  <c:v>41122</c:v>
                </c:pt>
                <c:pt idx="10">
                  <c:v>41153</c:v>
                </c:pt>
                <c:pt idx="11">
                  <c:v>41183</c:v>
                </c:pt>
                <c:pt idx="12">
                  <c:v>41214</c:v>
                </c:pt>
                <c:pt idx="13">
                  <c:v>41244</c:v>
                </c:pt>
              </c:numCache>
            </c:numRef>
          </c:cat>
          <c:val>
            <c:numRef>
              <c:f>'D&amp;CS'!$C$27:$C$40</c:f>
              <c:numCache>
                <c:formatCode>0%</c:formatCode>
                <c:ptCount val="14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021312"/>
        <c:axId val="91024000"/>
      </c:lineChart>
      <c:dateAx>
        <c:axId val="91021312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nextTo"/>
        <c:crossAx val="91024000"/>
        <c:crosses val="autoZero"/>
        <c:auto val="1"/>
        <c:lblOffset val="100"/>
        <c:baseTimeUnit val="months"/>
      </c:dateAx>
      <c:valAx>
        <c:axId val="91024000"/>
        <c:scaling>
          <c:orientation val="minMax"/>
          <c:max val="1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9102131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Monthly Budget</a:t>
            </a:r>
            <a:r>
              <a:rPr lang="en-US" baseline="0"/>
              <a:t> to Actual </a:t>
            </a:r>
            <a:endParaRPr lang="en-US"/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Utilities!$H$4:$H$5</c:f>
              <c:strCache>
                <c:ptCount val="1"/>
                <c:pt idx="0">
                  <c:v>Budget Current Month</c:v>
                </c:pt>
              </c:strCache>
            </c:strRef>
          </c:tx>
          <c:invertIfNegative val="0"/>
          <c:cat>
            <c:strRef>
              <c:f>Utilities!$G$6:$G$14</c:f>
              <c:strCache>
                <c:ptCount val="9"/>
                <c:pt idx="0">
                  <c:v>October</c:v>
                </c:pt>
                <c:pt idx="1">
                  <c:v>November</c:v>
                </c:pt>
                <c:pt idx="2">
                  <c:v>December</c:v>
                </c:pt>
                <c:pt idx="3">
                  <c:v>January</c:v>
                </c:pt>
                <c:pt idx="4">
                  <c:v>February</c:v>
                </c:pt>
                <c:pt idx="5">
                  <c:v>March</c:v>
                </c:pt>
                <c:pt idx="6">
                  <c:v>April</c:v>
                </c:pt>
                <c:pt idx="7">
                  <c:v>May</c:v>
                </c:pt>
                <c:pt idx="8">
                  <c:v>June</c:v>
                </c:pt>
              </c:strCache>
            </c:strRef>
          </c:cat>
          <c:val>
            <c:numRef>
              <c:f>Utilities!$H$6:$H$14</c:f>
              <c:numCache>
                <c:formatCode>"$"#,##0</c:formatCode>
                <c:ptCount val="9"/>
                <c:pt idx="0">
                  <c:v>1537364.0443089562</c:v>
                </c:pt>
                <c:pt idx="1">
                  <c:v>1569782.8077603851</c:v>
                </c:pt>
                <c:pt idx="2">
                  <c:v>1770706.0078149508</c:v>
                </c:pt>
                <c:pt idx="3">
                  <c:v>1795793.7363350191</c:v>
                </c:pt>
                <c:pt idx="4">
                  <c:v>1646579.1573952856</c:v>
                </c:pt>
                <c:pt idx="5">
                  <c:v>1744340.1748270551</c:v>
                </c:pt>
                <c:pt idx="6">
                  <c:v>1376692.1323307136</c:v>
                </c:pt>
                <c:pt idx="7">
                  <c:v>1510168.9470136415</c:v>
                </c:pt>
                <c:pt idx="8">
                  <c:v>1533768.0570212791</c:v>
                </c:pt>
              </c:numCache>
            </c:numRef>
          </c:val>
        </c:ser>
        <c:ser>
          <c:idx val="2"/>
          <c:order val="1"/>
          <c:tx>
            <c:strRef>
              <c:f>Utilities!$J$4:$J$5</c:f>
              <c:strCache>
                <c:ptCount val="1"/>
                <c:pt idx="0">
                  <c:v>Actual Current Month</c:v>
                </c:pt>
              </c:strCache>
            </c:strRef>
          </c:tx>
          <c:invertIfNegative val="0"/>
          <c:cat>
            <c:strRef>
              <c:f>Utilities!$G$6:$G$14</c:f>
              <c:strCache>
                <c:ptCount val="9"/>
                <c:pt idx="0">
                  <c:v>October</c:v>
                </c:pt>
                <c:pt idx="1">
                  <c:v>November</c:v>
                </c:pt>
                <c:pt idx="2">
                  <c:v>December</c:v>
                </c:pt>
                <c:pt idx="3">
                  <c:v>January</c:v>
                </c:pt>
                <c:pt idx="4">
                  <c:v>February</c:v>
                </c:pt>
                <c:pt idx="5">
                  <c:v>March</c:v>
                </c:pt>
                <c:pt idx="6">
                  <c:v>April</c:v>
                </c:pt>
                <c:pt idx="7">
                  <c:v>May</c:v>
                </c:pt>
                <c:pt idx="8">
                  <c:v>June</c:v>
                </c:pt>
              </c:strCache>
            </c:strRef>
          </c:cat>
          <c:val>
            <c:numRef>
              <c:f>Utilities!$J$6:$J$14</c:f>
              <c:numCache>
                <c:formatCode>"$"#,##0</c:formatCode>
                <c:ptCount val="9"/>
                <c:pt idx="0">
                  <c:v>1340604</c:v>
                </c:pt>
                <c:pt idx="1">
                  <c:v>1416069</c:v>
                </c:pt>
                <c:pt idx="2">
                  <c:v>1569458</c:v>
                </c:pt>
                <c:pt idx="3">
                  <c:v>1603054</c:v>
                </c:pt>
                <c:pt idx="4">
                  <c:v>1457777</c:v>
                </c:pt>
                <c:pt idx="5">
                  <c:v>1541903</c:v>
                </c:pt>
                <c:pt idx="6">
                  <c:v>1093021</c:v>
                </c:pt>
                <c:pt idx="7">
                  <c:v>30470</c:v>
                </c:pt>
                <c:pt idx="8">
                  <c:v>353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15351552"/>
        <c:axId val="115353088"/>
        <c:axId val="0"/>
      </c:bar3DChart>
      <c:catAx>
        <c:axId val="115351552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115353088"/>
        <c:crosses val="autoZero"/>
        <c:auto val="1"/>
        <c:lblAlgn val="ctr"/>
        <c:lblOffset val="100"/>
        <c:noMultiLvlLbl val="1"/>
      </c:catAx>
      <c:valAx>
        <c:axId val="115353088"/>
        <c:scaling>
          <c:orientation val="minMax"/>
        </c:scaling>
        <c:delete val="0"/>
        <c:axPos val="l"/>
        <c:majorGridlines/>
        <c:numFmt formatCode="&quot;$&quot;#,##0" sourceLinked="1"/>
        <c:majorTickMark val="out"/>
        <c:minorTickMark val="none"/>
        <c:tickLblPos val="nextTo"/>
        <c:crossAx val="11535155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Year-to-Date</a:t>
            </a:r>
            <a:r>
              <a:rPr lang="en-US" baseline="0"/>
              <a:t> Actual to Budget</a:t>
            </a:r>
            <a:endParaRPr lang="en-US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9.7311244564648722E-2"/>
          <c:y val="8.5993010077182255E-2"/>
          <c:w val="0.88988387779643174"/>
          <c:h val="0.82204991753021706"/>
        </c:manualLayout>
      </c:layout>
      <c:lineChart>
        <c:grouping val="standard"/>
        <c:varyColors val="0"/>
        <c:ser>
          <c:idx val="1"/>
          <c:order val="0"/>
          <c:tx>
            <c:strRef>
              <c:f>Utilities!$I$4:$I$5</c:f>
              <c:strCache>
                <c:ptCount val="1"/>
                <c:pt idx="0">
                  <c:v>Budget YTD</c:v>
                </c:pt>
              </c:strCache>
            </c:strRef>
          </c:tx>
          <c:dLbls>
            <c:numFmt formatCode="&quot;$&quot;#,##0" sourceLinked="0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Utilities!$G$6:$G$14</c:f>
              <c:strCache>
                <c:ptCount val="9"/>
                <c:pt idx="0">
                  <c:v>October</c:v>
                </c:pt>
                <c:pt idx="1">
                  <c:v>November</c:v>
                </c:pt>
                <c:pt idx="2">
                  <c:v>December</c:v>
                </c:pt>
                <c:pt idx="3">
                  <c:v>January</c:v>
                </c:pt>
                <c:pt idx="4">
                  <c:v>February</c:v>
                </c:pt>
                <c:pt idx="5">
                  <c:v>March</c:v>
                </c:pt>
                <c:pt idx="6">
                  <c:v>April</c:v>
                </c:pt>
                <c:pt idx="7">
                  <c:v>May</c:v>
                </c:pt>
                <c:pt idx="8">
                  <c:v>June</c:v>
                </c:pt>
              </c:strCache>
            </c:strRef>
          </c:cat>
          <c:val>
            <c:numRef>
              <c:f>Utilities!$I$6:$I$14</c:f>
              <c:numCache>
                <c:formatCode>"$"#,##0</c:formatCode>
                <c:ptCount val="9"/>
                <c:pt idx="0">
                  <c:v>1537364.0443089562</c:v>
                </c:pt>
                <c:pt idx="1">
                  <c:v>3107146.8520693416</c:v>
                </c:pt>
                <c:pt idx="2">
                  <c:v>4877852.8598842919</c:v>
                </c:pt>
                <c:pt idx="3">
                  <c:v>6673646.5962193105</c:v>
                </c:pt>
                <c:pt idx="4">
                  <c:v>8320225.7536145961</c:v>
                </c:pt>
                <c:pt idx="5">
                  <c:v>10064565.928441651</c:v>
                </c:pt>
                <c:pt idx="6">
                  <c:v>11441258.060772365</c:v>
                </c:pt>
                <c:pt idx="7">
                  <c:v>12951427.007786006</c:v>
                </c:pt>
                <c:pt idx="8">
                  <c:v>14485195.064807285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Utilities!$K$4:$K$5</c:f>
              <c:strCache>
                <c:ptCount val="1"/>
                <c:pt idx="0">
                  <c:v>Actual YTD</c:v>
                </c:pt>
              </c:strCache>
            </c:strRef>
          </c:tx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Utilities!$G$6:$G$14</c:f>
              <c:strCache>
                <c:ptCount val="9"/>
                <c:pt idx="0">
                  <c:v>October</c:v>
                </c:pt>
                <c:pt idx="1">
                  <c:v>November</c:v>
                </c:pt>
                <c:pt idx="2">
                  <c:v>December</c:v>
                </c:pt>
                <c:pt idx="3">
                  <c:v>January</c:v>
                </c:pt>
                <c:pt idx="4">
                  <c:v>February</c:v>
                </c:pt>
                <c:pt idx="5">
                  <c:v>March</c:v>
                </c:pt>
                <c:pt idx="6">
                  <c:v>April</c:v>
                </c:pt>
                <c:pt idx="7">
                  <c:v>May</c:v>
                </c:pt>
                <c:pt idx="8">
                  <c:v>June</c:v>
                </c:pt>
              </c:strCache>
            </c:strRef>
          </c:cat>
          <c:val>
            <c:numRef>
              <c:f>Utilities!$K$6:$K$14</c:f>
              <c:numCache>
                <c:formatCode>"$"#,##0</c:formatCode>
                <c:ptCount val="9"/>
                <c:pt idx="0">
                  <c:v>1340604</c:v>
                </c:pt>
                <c:pt idx="1">
                  <c:v>2756673</c:v>
                </c:pt>
                <c:pt idx="2">
                  <c:v>4326131</c:v>
                </c:pt>
                <c:pt idx="3">
                  <c:v>5929185</c:v>
                </c:pt>
                <c:pt idx="4">
                  <c:v>7386962</c:v>
                </c:pt>
                <c:pt idx="5">
                  <c:v>8928865</c:v>
                </c:pt>
                <c:pt idx="6">
                  <c:v>10021886</c:v>
                </c:pt>
                <c:pt idx="7">
                  <c:v>10052356</c:v>
                </c:pt>
                <c:pt idx="8">
                  <c:v>10052709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3975296"/>
        <c:axId val="203991680"/>
      </c:lineChart>
      <c:catAx>
        <c:axId val="203975296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203991680"/>
        <c:crosses val="autoZero"/>
        <c:auto val="1"/>
        <c:lblAlgn val="ctr"/>
        <c:lblOffset val="100"/>
        <c:noMultiLvlLbl val="1"/>
      </c:catAx>
      <c:valAx>
        <c:axId val="203991680"/>
        <c:scaling>
          <c:orientation val="minMax"/>
        </c:scaling>
        <c:delete val="0"/>
        <c:axPos val="l"/>
        <c:majorGridlines/>
        <c:numFmt formatCode="&quot;$&quot;#,##0" sourceLinked="1"/>
        <c:majorTickMark val="out"/>
        <c:minorTickMark val="none"/>
        <c:tickLblPos val="nextTo"/>
        <c:crossAx val="20397529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733425</xdr:colOff>
      <xdr:row>2</xdr:row>
      <xdr:rowOff>0</xdr:rowOff>
    </xdr:from>
    <xdr:to>
      <xdr:col>15</xdr:col>
      <xdr:colOff>161925</xdr:colOff>
      <xdr:row>31</xdr:row>
      <xdr:rowOff>57150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0.7307</cdr:x>
      <cdr:y>0.65907</cdr:y>
    </cdr:from>
    <cdr:to>
      <cdr:x>0.99367</cdr:x>
      <cdr:y>0.95427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615794" y="2696439"/>
          <a:ext cx="1661176" cy="12077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n-US" sz="1100"/>
            <a:t>Using a 5-point scale, customers are encouraged to fill out our work order satisfaction survey upon completion of requested service. </a:t>
          </a:r>
        </a:p>
      </cdr:txBody>
    </cdr:sp>
  </cdr:relSizeAnchor>
  <cdr:relSizeAnchor xmlns:cdr="http://schemas.openxmlformats.org/drawingml/2006/chartDrawing">
    <cdr:from>
      <cdr:x>0</cdr:x>
      <cdr:y>0.2072</cdr:y>
    </cdr:from>
    <cdr:to>
      <cdr:x>0.06866</cdr:x>
      <cdr:y>0.31321</cdr:y>
    </cdr:to>
    <cdr:pic>
      <cdr:nvPicPr>
        <cdr:cNvPr id="4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847725"/>
          <a:ext cx="433705" cy="433705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0.00302</cdr:x>
      <cdr:y>0.80785</cdr:y>
    </cdr:from>
    <cdr:to>
      <cdr:x>0.06863</cdr:x>
      <cdr:y>0.90916</cdr:y>
    </cdr:to>
    <cdr:pic>
      <cdr:nvPicPr>
        <cdr:cNvPr id="6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2"/>
        <a:stretch xmlns:a="http://schemas.openxmlformats.org/drawingml/2006/main">
          <a:fillRect/>
        </a:stretch>
      </cdr:blipFill>
      <cdr:spPr>
        <a:xfrm xmlns:a="http://schemas.openxmlformats.org/drawingml/2006/main">
          <a:off x="23472" y="4285988"/>
          <a:ext cx="509927" cy="537498"/>
        </a:xfrm>
        <a:prstGeom xmlns:a="http://schemas.openxmlformats.org/drawingml/2006/main" prst="rect">
          <a:avLst/>
        </a:prstGeom>
      </cdr:spPr>
    </cdr:pic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227735</xdr:colOff>
      <xdr:row>1</xdr:row>
      <xdr:rowOff>275791</xdr:rowOff>
    </xdr:from>
    <xdr:to>
      <xdr:col>16</xdr:col>
      <xdr:colOff>180110</xdr:colOff>
      <xdr:row>23</xdr:row>
      <xdr:rowOff>15585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388794</xdr:colOff>
      <xdr:row>9</xdr:row>
      <xdr:rowOff>167987</xdr:rowOff>
    </xdr:from>
    <xdr:to>
      <xdr:col>6</xdr:col>
      <xdr:colOff>541194</xdr:colOff>
      <xdr:row>12</xdr:row>
      <xdr:rowOff>34638</xdr:rowOff>
    </xdr:to>
    <xdr:sp macro="" textlink="">
      <xdr:nvSpPr>
        <xdr:cNvPr id="13" name="TextBox 12"/>
        <xdr:cNvSpPr txBox="1"/>
      </xdr:nvSpPr>
      <xdr:spPr>
        <a:xfrm>
          <a:off x="3436794" y="22113587"/>
          <a:ext cx="762000" cy="4152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endParaRPr lang="en-US" sz="800"/>
        </a:p>
      </xdr:txBody>
    </xdr:sp>
    <xdr:clientData/>
  </xdr:twoCellAnchor>
  <xdr:oneCellAnchor>
    <xdr:from>
      <xdr:col>7</xdr:col>
      <xdr:colOff>47625</xdr:colOff>
      <xdr:row>14</xdr:row>
      <xdr:rowOff>180975</xdr:rowOff>
    </xdr:from>
    <xdr:ext cx="184731" cy="264560"/>
    <xdr:sp macro="" textlink="">
      <xdr:nvSpPr>
        <xdr:cNvPr id="14" name="TextBox 13"/>
        <xdr:cNvSpPr txBox="1"/>
      </xdr:nvSpPr>
      <xdr:spPr>
        <a:xfrm>
          <a:off x="4314825" y="23040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47625</xdr:colOff>
      <xdr:row>38</xdr:row>
      <xdr:rowOff>180975</xdr:rowOff>
    </xdr:from>
    <xdr:ext cx="184731" cy="264560"/>
    <xdr:sp macro="" textlink="">
      <xdr:nvSpPr>
        <xdr:cNvPr id="18" name="TextBox 17"/>
        <xdr:cNvSpPr txBox="1"/>
      </xdr:nvSpPr>
      <xdr:spPr>
        <a:xfrm>
          <a:off x="4314825" y="274300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7</xdr:col>
      <xdr:colOff>139411</xdr:colOff>
      <xdr:row>25</xdr:row>
      <xdr:rowOff>128587</xdr:rowOff>
    </xdr:from>
    <xdr:to>
      <xdr:col>16</xdr:col>
      <xdr:colOff>95250</xdr:colOff>
      <xdr:row>46</xdr:row>
      <xdr:rowOff>46759</xdr:rowOff>
    </xdr:to>
    <xdr:grpSp>
      <xdr:nvGrpSpPr>
        <xdr:cNvPr id="2" name="Group 1"/>
        <xdr:cNvGrpSpPr/>
      </xdr:nvGrpSpPr>
      <xdr:grpSpPr>
        <a:xfrm>
          <a:off x="5036993" y="4998460"/>
          <a:ext cx="5442239" cy="4067608"/>
          <a:chOff x="2778702" y="4894552"/>
          <a:chExt cx="5442239" cy="4067608"/>
        </a:xfrm>
      </xdr:grpSpPr>
      <xdr:graphicFrame macro="">
        <xdr:nvGraphicFramePr>
          <xdr:cNvPr id="15" name="Chart 14"/>
          <xdr:cNvGraphicFramePr>
            <a:graphicFrameLocks/>
          </xdr:cNvGraphicFramePr>
        </xdr:nvGraphicFramePr>
        <xdr:xfrm>
          <a:off x="2778702" y="4894552"/>
          <a:ext cx="5442239" cy="406760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sp macro="" textlink="">
        <xdr:nvSpPr>
          <xdr:cNvPr id="16" name="TextBox 15"/>
          <xdr:cNvSpPr txBox="1"/>
        </xdr:nvSpPr>
        <xdr:spPr>
          <a:xfrm>
            <a:off x="3199536" y="7798376"/>
            <a:ext cx="876300" cy="36974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n-US" sz="800"/>
              <a:t>(Average # of days - 38.4)</a:t>
            </a:r>
          </a:p>
        </xdr:txBody>
      </xdr:sp>
      <xdr:sp macro="" textlink="">
        <xdr:nvSpPr>
          <xdr:cNvPr id="17" name="TextBox 16"/>
          <xdr:cNvSpPr txBox="1"/>
        </xdr:nvSpPr>
        <xdr:spPr>
          <a:xfrm>
            <a:off x="3422940" y="6922079"/>
            <a:ext cx="762000" cy="40697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n-US" sz="800"/>
              <a:t>(Average # of days - 35.2)</a:t>
            </a:r>
          </a:p>
        </xdr:txBody>
      </xdr:sp>
      <xdr:sp macro="" textlink="">
        <xdr:nvSpPr>
          <xdr:cNvPr id="19" name="TextBox 18"/>
          <xdr:cNvSpPr txBox="1"/>
        </xdr:nvSpPr>
        <xdr:spPr>
          <a:xfrm>
            <a:off x="4611832" y="6504708"/>
            <a:ext cx="867640" cy="39225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en-US" sz="800"/>
              <a:t>(Average # of days -12.6)</a:t>
            </a:r>
          </a:p>
          <a:p>
            <a:endParaRPr lang="en-US" sz="800"/>
          </a:p>
        </xdr:txBody>
      </xdr:sp>
      <xdr:sp macro="" textlink="">
        <xdr:nvSpPr>
          <xdr:cNvPr id="11" name="TextBox 10"/>
          <xdr:cNvSpPr txBox="1"/>
        </xdr:nvSpPr>
        <xdr:spPr>
          <a:xfrm>
            <a:off x="4261140" y="7691005"/>
            <a:ext cx="762000" cy="40697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n-US" sz="800"/>
              <a:t>(Average # of days - 31.4)</a:t>
            </a:r>
          </a:p>
        </xdr:txBody>
      </xdr:sp>
    </xdr:grp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0.29077</cdr:x>
      <cdr:y>0.2703</cdr:y>
    </cdr:from>
    <cdr:to>
      <cdr:x>0.39958</cdr:x>
      <cdr:y>0.34761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573358" y="1120054"/>
          <a:ext cx="588818" cy="3203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0.55593</cdr:x>
      <cdr:y>0.28732</cdr:y>
    </cdr:from>
    <cdr:to>
      <cdr:x>0.70635</cdr:x>
      <cdr:y>0.37313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3023555" y="1169193"/>
          <a:ext cx="818100" cy="3491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800"/>
            <a:t>(Average # of</a:t>
          </a:r>
          <a:r>
            <a:rPr lang="en-US" sz="800" baseline="0"/>
            <a:t> days -18)</a:t>
          </a:r>
        </a:p>
        <a:p xmlns:a="http://schemas.openxmlformats.org/drawingml/2006/main">
          <a:endParaRPr lang="en-US" sz="800"/>
        </a:p>
      </cdr:txBody>
    </cdr:sp>
  </cdr:relSizeAnchor>
  <cdr:relSizeAnchor xmlns:cdr="http://schemas.openxmlformats.org/drawingml/2006/chartDrawing">
    <cdr:from>
      <cdr:x>0.79485</cdr:x>
      <cdr:y>0.01954</cdr:y>
    </cdr:from>
    <cdr:to>
      <cdr:x>0.97408</cdr:x>
      <cdr:y>0.06969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4300972" y="80964"/>
          <a:ext cx="969818" cy="207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0.40439</cdr:x>
      <cdr:y>0.07802</cdr:y>
    </cdr:from>
    <cdr:to>
      <cdr:x>0.61722</cdr:x>
      <cdr:y>0.12608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2188154" y="325337"/>
          <a:ext cx="1151659" cy="2004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900"/>
            <a:t>with planning</a:t>
          </a:r>
        </a:p>
        <a:p xmlns:a="http://schemas.openxmlformats.org/drawingml/2006/main">
          <a:endParaRPr lang="en-US" sz="900"/>
        </a:p>
      </cdr:txBody>
    </cdr:sp>
  </cdr:relSizeAnchor>
  <cdr:relSizeAnchor xmlns:cdr="http://schemas.openxmlformats.org/drawingml/2006/chartDrawing">
    <cdr:from>
      <cdr:x>0.4812</cdr:x>
      <cdr:y>0.46174</cdr:y>
    </cdr:from>
    <cdr:to>
      <cdr:x>0.80385</cdr:x>
      <cdr:y>0.5774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2617139" y="1878978"/>
          <a:ext cx="1754835" cy="4706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Data was not available prior to February, 2012 </a:t>
          </a:r>
        </a:p>
        <a:p xmlns:a="http://schemas.openxmlformats.org/drawingml/2006/main">
          <a:endParaRPr lang="en-US" sz="1100"/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0.16435</cdr:x>
      <cdr:y>0.29746</cdr:y>
    </cdr:from>
    <cdr:to>
      <cdr:x>0.31477</cdr:x>
      <cdr:y>0.38941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889289" y="1232624"/>
          <a:ext cx="813953" cy="381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800"/>
            <a:t>(Average # of</a:t>
          </a:r>
          <a:r>
            <a:rPr lang="en-US" sz="800" baseline="0"/>
            <a:t> days -20.2)</a:t>
          </a:r>
        </a:p>
        <a:p xmlns:a="http://schemas.openxmlformats.org/drawingml/2006/main">
          <a:endParaRPr lang="en-US" sz="800"/>
        </a:p>
      </cdr:txBody>
    </cdr:sp>
  </cdr:relSizeAnchor>
  <cdr:relSizeAnchor xmlns:cdr="http://schemas.openxmlformats.org/drawingml/2006/chartDrawing">
    <cdr:from>
      <cdr:x>0.79485</cdr:x>
      <cdr:y>0.01954</cdr:y>
    </cdr:from>
    <cdr:to>
      <cdr:x>0.97408</cdr:x>
      <cdr:y>0.06969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4300972" y="80964"/>
          <a:ext cx="969818" cy="207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0.15795</cdr:x>
      <cdr:y>0.07387</cdr:y>
    </cdr:from>
    <cdr:to>
      <cdr:x>0.84926</cdr:x>
      <cdr:y>0.13865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854653" y="306099"/>
          <a:ext cx="3740749" cy="2684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900"/>
            <a:t>w/o planning</a:t>
          </a:r>
        </a:p>
        <a:p xmlns:a="http://schemas.openxmlformats.org/drawingml/2006/main">
          <a:pPr algn="ctr"/>
          <a:endParaRPr lang="en-US" sz="900"/>
        </a:p>
      </cdr:txBody>
    </cdr:sp>
  </cdr:relSizeAnchor>
  <cdr:relSizeAnchor xmlns:cdr="http://schemas.openxmlformats.org/drawingml/2006/chartDrawing">
    <cdr:from>
      <cdr:x>0.27409</cdr:x>
      <cdr:y>0.08402</cdr:y>
    </cdr:from>
    <cdr:to>
      <cdr:x>0.43352</cdr:x>
      <cdr:y>0.18046</cdr:y>
    </cdr:to>
    <cdr:sp macro="" textlink="">
      <cdr:nvSpPr>
        <cdr:cNvPr id="6" name="TextBox 18"/>
        <cdr:cNvSpPr txBox="1"/>
      </cdr:nvSpPr>
      <cdr:spPr>
        <a:xfrm xmlns:a="http://schemas.openxmlformats.org/drawingml/2006/main">
          <a:off x="1491648" y="341741"/>
          <a:ext cx="867656" cy="392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800"/>
            <a:t>(Average # of days -5.7)</a:t>
          </a:r>
        </a:p>
        <a:p xmlns:a="http://schemas.openxmlformats.org/drawingml/2006/main">
          <a:endParaRPr lang="en-US" sz="800"/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342900</xdr:colOff>
      <xdr:row>3</xdr:row>
      <xdr:rowOff>61911</xdr:rowOff>
    </xdr:from>
    <xdr:to>
      <xdr:col>24</xdr:col>
      <xdr:colOff>504825</xdr:colOff>
      <xdr:row>18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424543</xdr:colOff>
      <xdr:row>18</xdr:row>
      <xdr:rowOff>97971</xdr:rowOff>
    </xdr:from>
    <xdr:to>
      <xdr:col>22</xdr:col>
      <xdr:colOff>337458</xdr:colOff>
      <xdr:row>51</xdr:row>
      <xdr:rowOff>108857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Q%20Projections%20-%20Utilities%20vs1%20%20vs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Utility by Month"/>
      <sheetName val="Cost and Consumption by month"/>
      <sheetName val="Totals by Utility type"/>
      <sheetName val="Expenses"/>
    </sheetNames>
    <sheetDataSet>
      <sheetData sheetId="0" refreshError="1"/>
      <sheetData sheetId="1" refreshError="1"/>
      <sheetData sheetId="2">
        <row r="115">
          <cell r="D115">
            <v>1462625.79</v>
          </cell>
          <cell r="P115">
            <v>148457.69000000018</v>
          </cell>
        </row>
        <row r="116">
          <cell r="D116">
            <v>1493468.5299999998</v>
          </cell>
        </row>
        <row r="117">
          <cell r="D117">
            <v>1684623.94</v>
          </cell>
        </row>
        <row r="118">
          <cell r="D118">
            <v>1708492.04</v>
          </cell>
        </row>
        <row r="119">
          <cell r="D119">
            <v>1566531.4600000002</v>
          </cell>
        </row>
        <row r="120">
          <cell r="D120">
            <v>1659539.87</v>
          </cell>
        </row>
        <row r="121">
          <cell r="D121">
            <v>1309764.8700000001</v>
          </cell>
        </row>
        <row r="122">
          <cell r="D122">
            <v>1436752.77</v>
          </cell>
        </row>
        <row r="123">
          <cell r="D123">
            <v>1459204.6199999999</v>
          </cell>
        </row>
        <row r="124">
          <cell r="D124">
            <v>1605753.03</v>
          </cell>
          <cell r="K124">
            <v>0</v>
          </cell>
        </row>
        <row r="125">
          <cell r="D125">
            <v>1562596.23</v>
          </cell>
          <cell r="K125">
            <v>0</v>
          </cell>
        </row>
        <row r="126">
          <cell r="D126">
            <v>1418345.5999999999</v>
          </cell>
          <cell r="K126">
            <v>0</v>
          </cell>
        </row>
      </sheetData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zoomScale="80" zoomScaleNormal="80" workbookViewId="0">
      <selection activeCell="B9" sqref="B9"/>
    </sheetView>
  </sheetViews>
  <sheetFormatPr defaultRowHeight="14.4" x14ac:dyDescent="0.3"/>
  <cols>
    <col min="1" max="1" width="8.33203125" customWidth="1"/>
    <col min="2" max="2" width="7.44140625" bestFit="1" customWidth="1"/>
    <col min="3" max="3" width="15" bestFit="1" customWidth="1"/>
  </cols>
  <sheetData>
    <row r="1" spans="1:8" s="27" customFormat="1" ht="15.6" x14ac:dyDescent="0.3">
      <c r="A1" s="27" t="s">
        <v>39</v>
      </c>
      <c r="F1" s="27" t="s">
        <v>37</v>
      </c>
      <c r="H1" s="27" t="s">
        <v>38</v>
      </c>
    </row>
    <row r="2" spans="1:8" x14ac:dyDescent="0.3">
      <c r="C2" t="s">
        <v>34</v>
      </c>
    </row>
    <row r="3" spans="1:8" x14ac:dyDescent="0.3">
      <c r="A3" t="s">
        <v>35</v>
      </c>
      <c r="B3" s="26">
        <v>4.16</v>
      </c>
      <c r="C3" s="26">
        <v>6</v>
      </c>
    </row>
    <row r="4" spans="1:8" x14ac:dyDescent="0.3">
      <c r="A4" t="s">
        <v>36</v>
      </c>
      <c r="B4" s="26">
        <v>3.65</v>
      </c>
      <c r="C4" s="26">
        <v>23</v>
      </c>
    </row>
    <row r="5" spans="1:8" x14ac:dyDescent="0.3">
      <c r="A5" t="s">
        <v>17</v>
      </c>
      <c r="B5" s="26">
        <v>4.1399999999999997</v>
      </c>
      <c r="C5" s="26">
        <v>14</v>
      </c>
    </row>
    <row r="6" spans="1:8" x14ac:dyDescent="0.3">
      <c r="A6" t="s">
        <v>16</v>
      </c>
      <c r="B6" s="26">
        <v>4.4800000000000004</v>
      </c>
      <c r="C6" s="26">
        <v>15</v>
      </c>
    </row>
    <row r="7" spans="1:8" x14ac:dyDescent="0.3">
      <c r="A7" t="s">
        <v>15</v>
      </c>
      <c r="B7" s="26">
        <v>3.81</v>
      </c>
      <c r="C7" s="26">
        <v>9</v>
      </c>
    </row>
    <row r="8" spans="1:8" x14ac:dyDescent="0.3">
      <c r="A8" t="s">
        <v>14</v>
      </c>
      <c r="B8" s="26">
        <v>4.0999999999999996</v>
      </c>
      <c r="C8" s="26">
        <v>8</v>
      </c>
    </row>
    <row r="9" spans="1:8" x14ac:dyDescent="0.3">
      <c r="A9" t="s">
        <v>44</v>
      </c>
    </row>
    <row r="10" spans="1:8" s="17" customFormat="1" x14ac:dyDescent="0.3">
      <c r="A10" s="17" t="s">
        <v>45</v>
      </c>
    </row>
    <row r="11" spans="1:8" s="18" customFormat="1" x14ac:dyDescent="0.3"/>
  </sheetData>
  <pageMargins left="0.25" right="0.25" top="0.75" bottom="0.75" header="0.3" footer="0.3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0"/>
  <sheetViews>
    <sheetView topLeftCell="A16" zoomScale="110" zoomScaleNormal="110" zoomScaleSheetLayoutView="50" workbookViewId="0">
      <selection activeCell="F9" sqref="F9"/>
    </sheetView>
  </sheetViews>
  <sheetFormatPr defaultRowHeight="14.4" x14ac:dyDescent="0.3"/>
  <cols>
    <col min="1" max="1" width="14.5546875" customWidth="1"/>
    <col min="2" max="2" width="8.33203125" style="20" bestFit="1" customWidth="1"/>
    <col min="3" max="3" width="6.88671875" style="20" customWidth="1"/>
    <col min="4" max="4" width="10.44140625" style="20" bestFit="1" customWidth="1"/>
    <col min="7" max="7" width="13.44140625" customWidth="1"/>
  </cols>
  <sheetData>
    <row r="1" spans="1:7" x14ac:dyDescent="0.3">
      <c r="A1" s="19"/>
    </row>
    <row r="2" spans="1:7" ht="43.2" x14ac:dyDescent="0.3">
      <c r="A2" s="19" t="s">
        <v>0</v>
      </c>
      <c r="B2" s="22" t="s">
        <v>40</v>
      </c>
      <c r="C2" s="22" t="s">
        <v>2</v>
      </c>
      <c r="D2" s="22" t="s">
        <v>3</v>
      </c>
      <c r="E2" s="22" t="s">
        <v>41</v>
      </c>
      <c r="F2" s="22" t="s">
        <v>42</v>
      </c>
      <c r="G2" s="22" t="s">
        <v>43</v>
      </c>
    </row>
    <row r="3" spans="1:7" x14ac:dyDescent="0.3">
      <c r="A3" s="1">
        <v>40848</v>
      </c>
      <c r="B3" s="23">
        <v>0</v>
      </c>
      <c r="C3" s="21">
        <v>0.9</v>
      </c>
      <c r="D3" s="24">
        <v>0</v>
      </c>
      <c r="E3">
        <v>0</v>
      </c>
    </row>
    <row r="4" spans="1:7" x14ac:dyDescent="0.3">
      <c r="A4" s="1">
        <v>40878</v>
      </c>
      <c r="B4" s="23">
        <v>0</v>
      </c>
      <c r="C4" s="21">
        <v>0.9</v>
      </c>
      <c r="D4" s="24">
        <v>0</v>
      </c>
      <c r="E4">
        <v>0</v>
      </c>
    </row>
    <row r="5" spans="1:7" x14ac:dyDescent="0.3">
      <c r="A5" s="1">
        <v>40909</v>
      </c>
      <c r="B5" s="23">
        <v>0</v>
      </c>
      <c r="C5" s="21">
        <v>0.9</v>
      </c>
      <c r="D5" s="25">
        <v>0</v>
      </c>
      <c r="E5">
        <v>0</v>
      </c>
    </row>
    <row r="6" spans="1:7" x14ac:dyDescent="0.3">
      <c r="A6" s="1">
        <v>40940</v>
      </c>
      <c r="B6" s="23">
        <v>0.75</v>
      </c>
      <c r="C6" s="21">
        <v>0.9</v>
      </c>
      <c r="D6" s="25">
        <v>32.299999999999997</v>
      </c>
      <c r="E6">
        <v>5</v>
      </c>
    </row>
    <row r="7" spans="1:7" x14ac:dyDescent="0.3">
      <c r="A7" s="1">
        <v>40969</v>
      </c>
      <c r="B7" s="23">
        <v>0.83</v>
      </c>
      <c r="C7" s="21">
        <v>0.9</v>
      </c>
      <c r="D7" s="25">
        <v>27</v>
      </c>
      <c r="E7">
        <v>12</v>
      </c>
    </row>
    <row r="8" spans="1:7" x14ac:dyDescent="0.3">
      <c r="A8" s="1">
        <v>41000</v>
      </c>
      <c r="B8" s="23">
        <v>0.5</v>
      </c>
      <c r="C8" s="21">
        <v>0.9</v>
      </c>
      <c r="D8" s="25">
        <v>26</v>
      </c>
      <c r="E8">
        <v>2</v>
      </c>
    </row>
    <row r="9" spans="1:7" x14ac:dyDescent="0.3">
      <c r="A9" s="1">
        <v>41030</v>
      </c>
      <c r="B9" s="23">
        <v>0.55600000000000005</v>
      </c>
      <c r="C9" s="21">
        <v>0.9</v>
      </c>
      <c r="D9" s="25">
        <v>28.2</v>
      </c>
      <c r="E9">
        <v>5</v>
      </c>
    </row>
    <row r="10" spans="1:7" x14ac:dyDescent="0.3">
      <c r="A10" s="1">
        <v>41061</v>
      </c>
      <c r="B10" s="23">
        <v>0.6</v>
      </c>
      <c r="C10" s="21">
        <v>0.9</v>
      </c>
      <c r="D10" s="25">
        <v>18</v>
      </c>
      <c r="E10">
        <v>3</v>
      </c>
    </row>
    <row r="11" spans="1:7" x14ac:dyDescent="0.3">
      <c r="A11" s="1">
        <v>41091</v>
      </c>
      <c r="B11" s="23"/>
      <c r="C11" s="21">
        <v>0.9</v>
      </c>
      <c r="D11" s="25"/>
    </row>
    <row r="12" spans="1:7" x14ac:dyDescent="0.3">
      <c r="A12" s="1">
        <v>41122</v>
      </c>
      <c r="B12" s="23"/>
      <c r="C12" s="21">
        <v>0.9</v>
      </c>
      <c r="D12" s="25"/>
    </row>
    <row r="13" spans="1:7" x14ac:dyDescent="0.3">
      <c r="A13" s="1">
        <v>41153</v>
      </c>
      <c r="B13" s="23"/>
      <c r="C13" s="21">
        <v>0.9</v>
      </c>
      <c r="D13" s="25"/>
    </row>
    <row r="14" spans="1:7" x14ac:dyDescent="0.3">
      <c r="A14" s="1">
        <v>41183</v>
      </c>
      <c r="B14" s="23"/>
      <c r="C14" s="21">
        <v>0.9</v>
      </c>
      <c r="D14" s="25"/>
    </row>
    <row r="15" spans="1:7" x14ac:dyDescent="0.3">
      <c r="A15" s="1">
        <v>41214</v>
      </c>
      <c r="B15" s="23"/>
      <c r="C15" s="21">
        <v>0.9</v>
      </c>
      <c r="D15" s="25"/>
    </row>
    <row r="16" spans="1:7" x14ac:dyDescent="0.3">
      <c r="A16" s="1">
        <v>41244</v>
      </c>
      <c r="B16" s="23"/>
      <c r="C16" s="21">
        <v>0.9</v>
      </c>
      <c r="D16" s="25"/>
    </row>
    <row r="25" spans="1:7" x14ac:dyDescent="0.3">
      <c r="A25" s="19"/>
    </row>
    <row r="26" spans="1:7" ht="43.2" x14ac:dyDescent="0.3">
      <c r="A26" s="19" t="s">
        <v>0</v>
      </c>
      <c r="B26" s="22" t="s">
        <v>1</v>
      </c>
      <c r="C26" s="22" t="s">
        <v>2</v>
      </c>
      <c r="D26" s="22" t="s">
        <v>3</v>
      </c>
      <c r="E26" s="22" t="s">
        <v>41</v>
      </c>
      <c r="F26" s="22" t="s">
        <v>42</v>
      </c>
      <c r="G26" s="22" t="s">
        <v>43</v>
      </c>
    </row>
    <row r="27" spans="1:7" x14ac:dyDescent="0.3">
      <c r="A27" s="1">
        <v>40848</v>
      </c>
      <c r="B27" s="23">
        <v>0.12</v>
      </c>
      <c r="C27" s="21">
        <v>0.9</v>
      </c>
      <c r="D27" s="24">
        <v>27.4</v>
      </c>
      <c r="E27">
        <v>14</v>
      </c>
    </row>
    <row r="28" spans="1:7" x14ac:dyDescent="0.3">
      <c r="A28" s="1">
        <v>40878</v>
      </c>
      <c r="B28" s="23">
        <v>0.3</v>
      </c>
      <c r="C28" s="21">
        <v>0.9</v>
      </c>
      <c r="D28" s="24">
        <v>37.200000000000003</v>
      </c>
      <c r="E28">
        <v>5</v>
      </c>
    </row>
    <row r="29" spans="1:7" x14ac:dyDescent="0.3">
      <c r="A29" s="1">
        <v>40909</v>
      </c>
      <c r="B29" s="23">
        <v>0.14000000000000001</v>
      </c>
      <c r="C29" s="21">
        <v>0.9</v>
      </c>
      <c r="D29" s="25">
        <v>31.4</v>
      </c>
      <c r="E29">
        <v>14</v>
      </c>
    </row>
    <row r="30" spans="1:7" x14ac:dyDescent="0.3">
      <c r="A30" s="1">
        <v>40940</v>
      </c>
      <c r="B30" s="23">
        <v>0.64</v>
      </c>
      <c r="C30" s="21">
        <v>0.9</v>
      </c>
      <c r="D30" s="25">
        <v>20.2</v>
      </c>
      <c r="E30">
        <v>10</v>
      </c>
    </row>
    <row r="31" spans="1:7" x14ac:dyDescent="0.3">
      <c r="A31" s="1">
        <v>40969</v>
      </c>
      <c r="B31" s="23">
        <v>0.63</v>
      </c>
      <c r="C31" s="21">
        <v>0.9</v>
      </c>
      <c r="D31" s="25">
        <v>12.6</v>
      </c>
      <c r="E31">
        <v>16</v>
      </c>
    </row>
    <row r="32" spans="1:7" x14ac:dyDescent="0.3">
      <c r="A32" s="1">
        <v>41000</v>
      </c>
      <c r="B32" s="23">
        <v>1</v>
      </c>
      <c r="C32" s="21">
        <v>0.9</v>
      </c>
      <c r="D32" s="25">
        <v>5.67</v>
      </c>
      <c r="E32">
        <v>3</v>
      </c>
    </row>
    <row r="33" spans="1:5" x14ac:dyDescent="0.3">
      <c r="A33" s="1">
        <v>41030</v>
      </c>
      <c r="B33" s="23">
        <v>0</v>
      </c>
      <c r="C33" s="21">
        <v>0.9</v>
      </c>
      <c r="D33" s="25">
        <v>0</v>
      </c>
      <c r="E33">
        <v>0</v>
      </c>
    </row>
    <row r="34" spans="1:5" x14ac:dyDescent="0.3">
      <c r="A34" s="1">
        <v>41061</v>
      </c>
      <c r="B34" s="23">
        <v>0</v>
      </c>
      <c r="C34" s="21">
        <v>0.9</v>
      </c>
      <c r="D34" s="25" t="s">
        <v>46</v>
      </c>
    </row>
    <row r="35" spans="1:5" x14ac:dyDescent="0.3">
      <c r="A35" s="1">
        <v>41091</v>
      </c>
      <c r="B35" s="23"/>
      <c r="C35" s="21">
        <v>0.9</v>
      </c>
      <c r="D35" s="25" t="s">
        <v>48</v>
      </c>
    </row>
    <row r="36" spans="1:5" x14ac:dyDescent="0.3">
      <c r="A36" s="1">
        <v>41122</v>
      </c>
      <c r="B36" s="23"/>
      <c r="C36" s="21">
        <v>0.9</v>
      </c>
      <c r="D36" s="25" t="s">
        <v>47</v>
      </c>
    </row>
    <row r="37" spans="1:5" x14ac:dyDescent="0.3">
      <c r="A37" s="1">
        <v>41153</v>
      </c>
      <c r="B37" s="23"/>
      <c r="C37" s="21">
        <v>0.9</v>
      </c>
      <c r="D37" s="25"/>
    </row>
    <row r="38" spans="1:5" x14ac:dyDescent="0.3">
      <c r="A38" s="1">
        <v>41183</v>
      </c>
      <c r="B38" s="23"/>
      <c r="C38" s="21">
        <v>0.9</v>
      </c>
      <c r="D38" s="25"/>
    </row>
    <row r="39" spans="1:5" x14ac:dyDescent="0.3">
      <c r="A39" s="1">
        <v>41214</v>
      </c>
      <c r="B39" s="23"/>
      <c r="C39" s="21">
        <v>0.9</v>
      </c>
      <c r="D39" s="25"/>
    </row>
    <row r="40" spans="1:5" x14ac:dyDescent="0.3">
      <c r="A40" s="1">
        <v>41244</v>
      </c>
      <c r="B40" s="23"/>
      <c r="C40" s="21">
        <v>0.9</v>
      </c>
      <c r="D40" s="25"/>
    </row>
  </sheetData>
  <pageMargins left="0.3" right="0.3" top="0.75" bottom="0.75" header="0.3" footer="0.3"/>
  <pageSetup orientation="landscape" r:id="rId1"/>
  <colBreaks count="2" manualBreakCount="2">
    <brk id="2" max="1048575" man="1"/>
    <brk id="12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27"/>
  <sheetViews>
    <sheetView tabSelected="1" topLeftCell="A4" zoomScale="70" zoomScaleNormal="70" workbookViewId="0">
      <selection activeCell="K14" sqref="K14"/>
    </sheetView>
  </sheetViews>
  <sheetFormatPr defaultColWidth="8.6640625" defaultRowHeight="15.6" x14ac:dyDescent="0.3"/>
  <cols>
    <col min="1" max="1" width="10.5546875" style="2" customWidth="1"/>
    <col min="2" max="2" width="10.44140625" style="2" customWidth="1"/>
    <col min="3" max="3" width="12.88671875" style="2" customWidth="1"/>
    <col min="4" max="4" width="13.44140625" style="2" customWidth="1"/>
    <col min="5" max="5" width="8.44140625" style="2" customWidth="1"/>
    <col min="6" max="6" width="12.33203125" style="2" customWidth="1"/>
    <col min="7" max="7" width="10.33203125" style="2" bestFit="1" customWidth="1"/>
    <col min="8" max="8" width="12.33203125" style="2" customWidth="1"/>
    <col min="9" max="9" width="13.44140625" style="2" customWidth="1"/>
    <col min="10" max="10" width="11.88671875" style="2" customWidth="1"/>
    <col min="11" max="11" width="12.88671875" style="2" customWidth="1"/>
    <col min="12" max="12" width="19.33203125" style="2" customWidth="1"/>
    <col min="13" max="16384" width="8.6640625" style="2"/>
  </cols>
  <sheetData>
    <row r="2" spans="1:12" ht="15.75" x14ac:dyDescent="0.25">
      <c r="B2" s="28" t="s">
        <v>33</v>
      </c>
      <c r="C2" s="29"/>
      <c r="D2" s="29"/>
      <c r="E2" s="29"/>
      <c r="F2" s="30"/>
      <c r="G2" s="11"/>
      <c r="H2" s="28" t="s">
        <v>32</v>
      </c>
      <c r="I2" s="29"/>
      <c r="J2" s="29"/>
      <c r="K2" s="30"/>
    </row>
    <row r="3" spans="1:12" ht="15.75" x14ac:dyDescent="0.25">
      <c r="B3" s="31" t="s">
        <v>31</v>
      </c>
      <c r="C3" s="32"/>
      <c r="D3" s="28" t="s">
        <v>4</v>
      </c>
      <c r="E3" s="29"/>
      <c r="F3" s="30"/>
      <c r="G3" s="11"/>
      <c r="H3" s="31" t="s">
        <v>31</v>
      </c>
      <c r="I3" s="32"/>
      <c r="J3" s="28" t="s">
        <v>4</v>
      </c>
      <c r="K3" s="30"/>
    </row>
    <row r="4" spans="1:12" ht="47.25" x14ac:dyDescent="0.25">
      <c r="A4" s="16"/>
      <c r="B4" s="14" t="s">
        <v>30</v>
      </c>
      <c r="C4" s="13" t="s">
        <v>28</v>
      </c>
      <c r="D4" s="14" t="s">
        <v>30</v>
      </c>
      <c r="E4" s="15" t="s">
        <v>29</v>
      </c>
      <c r="F4" s="13" t="s">
        <v>28</v>
      </c>
      <c r="G4" s="11"/>
      <c r="H4" s="14" t="s">
        <v>27</v>
      </c>
      <c r="I4" s="13" t="s">
        <v>26</v>
      </c>
      <c r="J4" s="14" t="s">
        <v>25</v>
      </c>
      <c r="K4" s="13" t="s">
        <v>24</v>
      </c>
      <c r="L4" s="2" t="s">
        <v>23</v>
      </c>
    </row>
    <row r="5" spans="1:12" ht="15.75" x14ac:dyDescent="0.25">
      <c r="B5" s="12"/>
      <c r="C5" s="11"/>
      <c r="D5" s="12"/>
      <c r="E5" s="12"/>
      <c r="F5" s="11"/>
      <c r="G5" s="11"/>
      <c r="H5" s="12"/>
      <c r="I5" s="11"/>
      <c r="J5" s="12"/>
      <c r="K5" s="11"/>
    </row>
    <row r="6" spans="1:12" ht="15.75" x14ac:dyDescent="0.25">
      <c r="A6" s="2" t="s">
        <v>22</v>
      </c>
      <c r="B6" s="9"/>
      <c r="C6" s="9"/>
      <c r="D6" s="9">
        <f>'[1]Cost and Consumption by month'!D115</f>
        <v>1462625.79</v>
      </c>
      <c r="E6" s="10">
        <f>D6/D19</f>
        <v>7.9630323314182183E-2</v>
      </c>
      <c r="F6" s="9">
        <f>D6</f>
        <v>1462625.79</v>
      </c>
      <c r="G6" s="2" t="s">
        <v>22</v>
      </c>
      <c r="H6" s="9">
        <f t="shared" ref="H6:H17" si="0">$I$19*E6</f>
        <v>1537364.0443089562</v>
      </c>
      <c r="I6" s="9">
        <f>H6</f>
        <v>1537364.0443089562</v>
      </c>
      <c r="J6" s="9">
        <v>1340604</v>
      </c>
      <c r="K6" s="9">
        <f>J6</f>
        <v>1340604</v>
      </c>
      <c r="L6" s="3">
        <f>+I6-K6</f>
        <v>196760.04430895625</v>
      </c>
    </row>
    <row r="7" spans="1:12" x14ac:dyDescent="0.3">
      <c r="A7" s="2" t="s">
        <v>21</v>
      </c>
      <c r="B7" s="9"/>
      <c r="C7" s="9"/>
      <c r="D7" s="9">
        <f>'[1]Cost and Consumption by month'!D116</f>
        <v>1493468.5299999998</v>
      </c>
      <c r="E7" s="10">
        <f>D7/D19</f>
        <v>8.1309506995262529E-2</v>
      </c>
      <c r="F7" s="9">
        <f t="shared" ref="F7:F17" si="1">F6+D7</f>
        <v>2956094.32</v>
      </c>
      <c r="G7" s="2" t="s">
        <v>21</v>
      </c>
      <c r="H7" s="9">
        <f t="shared" si="0"/>
        <v>1569782.8077603851</v>
      </c>
      <c r="I7" s="3">
        <f t="shared" ref="I7:I17" si="2">I6+H7</f>
        <v>3107146.8520693416</v>
      </c>
      <c r="J7" s="9">
        <v>1416069</v>
      </c>
      <c r="K7" s="9">
        <f t="shared" ref="K7:K17" si="3">K6+J7</f>
        <v>2756673</v>
      </c>
      <c r="L7" s="3">
        <f>+I7-K7</f>
        <v>350473.85206934158</v>
      </c>
    </row>
    <row r="8" spans="1:12" x14ac:dyDescent="0.3">
      <c r="A8" s="2" t="s">
        <v>20</v>
      </c>
      <c r="B8" s="9"/>
      <c r="C8" s="9"/>
      <c r="D8" s="9">
        <f>'[1]Cost and Consumption by month'!D117</f>
        <v>1684623.94</v>
      </c>
      <c r="E8" s="10">
        <f>D8/D19</f>
        <v>9.1716657754962364E-2</v>
      </c>
      <c r="F8" s="9">
        <f t="shared" si="1"/>
        <v>4640718.26</v>
      </c>
      <c r="G8" s="2" t="s">
        <v>20</v>
      </c>
      <c r="H8" s="9">
        <f t="shared" si="0"/>
        <v>1770706.0078149508</v>
      </c>
      <c r="I8" s="3">
        <f t="shared" si="2"/>
        <v>4877852.8598842919</v>
      </c>
      <c r="J8" s="9">
        <v>1569458</v>
      </c>
      <c r="K8" s="9">
        <f t="shared" si="3"/>
        <v>4326131</v>
      </c>
      <c r="L8" s="3">
        <f t="shared" ref="L8:L9" si="4">+I8-K8</f>
        <v>551721.85988429189</v>
      </c>
    </row>
    <row r="9" spans="1:12" x14ac:dyDescent="0.3">
      <c r="A9" s="2" t="s">
        <v>19</v>
      </c>
      <c r="B9" s="9"/>
      <c r="C9" s="9"/>
      <c r="D9" s="9">
        <f>'[1]Cost and Consumption by month'!D118</f>
        <v>1708492.04</v>
      </c>
      <c r="E9" s="10">
        <f>D9/D19</f>
        <v>9.3016118309322771E-2</v>
      </c>
      <c r="F9" s="9">
        <f t="shared" si="1"/>
        <v>6349210.2999999998</v>
      </c>
      <c r="G9" s="2" t="s">
        <v>19</v>
      </c>
      <c r="H9" s="9">
        <f t="shared" si="0"/>
        <v>1795793.7363350191</v>
      </c>
      <c r="I9" s="3">
        <f t="shared" si="2"/>
        <v>6673646.5962193105</v>
      </c>
      <c r="J9" s="9">
        <v>1603054</v>
      </c>
      <c r="K9" s="9">
        <f t="shared" si="3"/>
        <v>5929185</v>
      </c>
      <c r="L9" s="3">
        <f t="shared" si="4"/>
        <v>744461.59621931054</v>
      </c>
    </row>
    <row r="10" spans="1:12" x14ac:dyDescent="0.3">
      <c r="A10" s="2" t="s">
        <v>18</v>
      </c>
      <c r="B10" s="9"/>
      <c r="C10" s="9"/>
      <c r="D10" s="9">
        <f>'[1]Cost and Consumption by month'!D119</f>
        <v>1566531.4600000002</v>
      </c>
      <c r="E10" s="10">
        <f>D10/D19</f>
        <v>8.528730143725817E-2</v>
      </c>
      <c r="F10" s="9">
        <f t="shared" si="1"/>
        <v>7915741.7599999998</v>
      </c>
      <c r="G10" s="2" t="s">
        <v>18</v>
      </c>
      <c r="H10" s="9">
        <f t="shared" si="0"/>
        <v>1646579.1573952856</v>
      </c>
      <c r="I10" s="3">
        <f t="shared" si="2"/>
        <v>8320225.7536145961</v>
      </c>
      <c r="J10" s="9">
        <v>1457777</v>
      </c>
      <c r="K10" s="9">
        <f t="shared" si="3"/>
        <v>7386962</v>
      </c>
      <c r="L10" s="3">
        <f>+I10-K10</f>
        <v>933263.75361459609</v>
      </c>
    </row>
    <row r="11" spans="1:12" x14ac:dyDescent="0.3">
      <c r="A11" s="2" t="s">
        <v>17</v>
      </c>
      <c r="B11" s="9"/>
      <c r="C11" s="9"/>
      <c r="D11" s="9">
        <f>'[1]Cost and Consumption by month'!D120</f>
        <v>1659539.87</v>
      </c>
      <c r="E11" s="10">
        <f>D11/D19</f>
        <v>9.0350995657526231E-2</v>
      </c>
      <c r="F11" s="9">
        <f t="shared" si="1"/>
        <v>9575281.629999999</v>
      </c>
      <c r="G11" s="2" t="s">
        <v>17</v>
      </c>
      <c r="H11" s="9">
        <f t="shared" si="0"/>
        <v>1744340.1748270551</v>
      </c>
      <c r="I11" s="3">
        <f t="shared" si="2"/>
        <v>10064565.928441651</v>
      </c>
      <c r="J11" s="9">
        <f>989255+552648</f>
        <v>1541903</v>
      </c>
      <c r="K11" s="9">
        <f t="shared" si="3"/>
        <v>8928865</v>
      </c>
      <c r="L11" s="3">
        <f>+I11-K11</f>
        <v>1135700.9284416512</v>
      </c>
    </row>
    <row r="12" spans="1:12" x14ac:dyDescent="0.3">
      <c r="A12" s="2" t="s">
        <v>16</v>
      </c>
      <c r="B12" s="9"/>
      <c r="C12" s="9"/>
      <c r="D12" s="9">
        <f>'[1]Cost and Consumption by month'!D121</f>
        <v>1309764.8700000001</v>
      </c>
      <c r="E12" s="10">
        <f>D12/D19</f>
        <v>7.130805485363266E-2</v>
      </c>
      <c r="F12" s="9">
        <f t="shared" si="1"/>
        <v>10885046.5</v>
      </c>
      <c r="G12" s="2" t="s">
        <v>16</v>
      </c>
      <c r="H12" s="9">
        <f t="shared" si="0"/>
        <v>1376692.1323307136</v>
      </c>
      <c r="I12" s="3">
        <f t="shared" si="2"/>
        <v>11441258.060772365</v>
      </c>
      <c r="J12" s="9">
        <v>1093021</v>
      </c>
      <c r="K12" s="9">
        <f t="shared" si="3"/>
        <v>10021886</v>
      </c>
      <c r="L12" s="3">
        <f>+I12-K12</f>
        <v>1419372.060772365</v>
      </c>
    </row>
    <row r="13" spans="1:12" x14ac:dyDescent="0.3">
      <c r="A13" s="2" t="s">
        <v>15</v>
      </c>
      <c r="B13" s="9"/>
      <c r="C13" s="9"/>
      <c r="D13" s="9">
        <f>'[1]Cost and Consumption by month'!D122</f>
        <v>1436752.77</v>
      </c>
      <c r="E13" s="10">
        <f>D13/D19</f>
        <v>7.8221708095032857E-2</v>
      </c>
      <c r="F13" s="9">
        <f t="shared" si="1"/>
        <v>12321799.27</v>
      </c>
      <c r="G13" s="2" t="s">
        <v>15</v>
      </c>
      <c r="H13" s="9">
        <f t="shared" si="0"/>
        <v>1510168.9470136415</v>
      </c>
      <c r="I13" s="3">
        <f t="shared" si="2"/>
        <v>12951427.007786006</v>
      </c>
      <c r="J13" s="9">
        <v>30470</v>
      </c>
      <c r="K13" s="9">
        <f t="shared" si="3"/>
        <v>10052356</v>
      </c>
    </row>
    <row r="14" spans="1:12" x14ac:dyDescent="0.3">
      <c r="A14" s="2" t="s">
        <v>14</v>
      </c>
      <c r="B14" s="9"/>
      <c r="C14" s="9"/>
      <c r="D14" s="9">
        <f>'[1]Cost and Consumption by month'!D123</f>
        <v>1459204.6199999999</v>
      </c>
      <c r="E14" s="10">
        <f>D14/D19</f>
        <v>7.9444063181839802E-2</v>
      </c>
      <c r="F14" s="9">
        <f t="shared" si="1"/>
        <v>13781003.889999999</v>
      </c>
      <c r="G14" s="2" t="s">
        <v>14</v>
      </c>
      <c r="H14" s="9">
        <f t="shared" si="0"/>
        <v>1533768.0570212791</v>
      </c>
      <c r="I14" s="3">
        <f t="shared" si="2"/>
        <v>14485195.064807285</v>
      </c>
      <c r="J14" s="9">
        <v>353</v>
      </c>
      <c r="K14" s="9">
        <f t="shared" si="3"/>
        <v>10052709</v>
      </c>
    </row>
    <row r="15" spans="1:12" x14ac:dyDescent="0.3">
      <c r="A15" s="2" t="s">
        <v>13</v>
      </c>
      <c r="B15" s="9"/>
      <c r="C15" s="9"/>
      <c r="D15" s="9">
        <f>'[1]Cost and Consumption by month'!D124</f>
        <v>1605753.03</v>
      </c>
      <c r="E15" s="10">
        <f>D15/D19</f>
        <v>8.7422657125188319E-2</v>
      </c>
      <c r="F15" s="9">
        <f t="shared" si="1"/>
        <v>15386756.919999998</v>
      </c>
      <c r="G15" s="2" t="s">
        <v>13</v>
      </c>
      <c r="H15" s="9">
        <f t="shared" si="0"/>
        <v>1687804.8980403668</v>
      </c>
      <c r="I15" s="3">
        <f t="shared" si="2"/>
        <v>16172999.962847652</v>
      </c>
      <c r="J15" s="9">
        <f>'[1]Cost and Consumption by month'!K124</f>
        <v>0</v>
      </c>
      <c r="K15" s="9">
        <f t="shared" si="3"/>
        <v>10052709</v>
      </c>
    </row>
    <row r="16" spans="1:12" x14ac:dyDescent="0.3">
      <c r="A16" s="2" t="s">
        <v>12</v>
      </c>
      <c r="B16" s="9"/>
      <c r="C16" s="9"/>
      <c r="D16" s="9">
        <f>'[1]Cost and Consumption by month'!D125</f>
        <v>1562596.23</v>
      </c>
      <c r="E16" s="10">
        <f>D16/D19</f>
        <v>8.5073054129875689E-2</v>
      </c>
      <c r="F16" s="9">
        <f t="shared" si="1"/>
        <v>16949353.149999999</v>
      </c>
      <c r="G16" s="2" t="s">
        <v>12</v>
      </c>
      <c r="H16" s="9">
        <f t="shared" si="0"/>
        <v>1642442.8423176704</v>
      </c>
      <c r="I16" s="3">
        <f t="shared" si="2"/>
        <v>17815442.805165321</v>
      </c>
      <c r="J16" s="9">
        <f>'[1]Cost and Consumption by month'!K125</f>
        <v>0</v>
      </c>
      <c r="K16" s="9">
        <f t="shared" si="3"/>
        <v>10052709</v>
      </c>
    </row>
    <row r="17" spans="1:11" x14ac:dyDescent="0.3">
      <c r="A17" s="2" t="s">
        <v>11</v>
      </c>
      <c r="B17" s="9"/>
      <c r="C17" s="9"/>
      <c r="D17" s="9">
        <f>'[1]Cost and Consumption by month'!D126</f>
        <v>1418345.5999999999</v>
      </c>
      <c r="E17" s="10">
        <f>D17/D19</f>
        <v>7.7219559145916411E-2</v>
      </c>
      <c r="F17" s="9">
        <f t="shared" si="1"/>
        <v>18367698.75</v>
      </c>
      <c r="G17" s="2" t="s">
        <v>11</v>
      </c>
      <c r="H17" s="9">
        <f t="shared" si="0"/>
        <v>1490821.1948346768</v>
      </c>
      <c r="I17" s="3">
        <f t="shared" si="2"/>
        <v>19306263.999999996</v>
      </c>
      <c r="J17" s="9">
        <f>'[1]Cost and Consumption by month'!K126</f>
        <v>0</v>
      </c>
      <c r="K17" s="9">
        <f t="shared" si="3"/>
        <v>10052709</v>
      </c>
    </row>
    <row r="19" spans="1:11" x14ac:dyDescent="0.3">
      <c r="A19" s="8" t="s">
        <v>10</v>
      </c>
      <c r="C19" s="3">
        <v>20781460</v>
      </c>
      <c r="D19" s="3">
        <f>SUM(D6:D18)</f>
        <v>18367698.75</v>
      </c>
      <c r="E19" s="7">
        <f>SUM(E6:E18)</f>
        <v>0.99999999999999978</v>
      </c>
      <c r="H19" s="3">
        <f>SUM(H6:H18)</f>
        <v>19306263.999999996</v>
      </c>
      <c r="I19" s="3">
        <v>19306264</v>
      </c>
    </row>
    <row r="21" spans="1:11" x14ac:dyDescent="0.3">
      <c r="A21" s="2" t="s">
        <v>9</v>
      </c>
      <c r="D21" s="3">
        <v>19305615.75</v>
      </c>
    </row>
    <row r="22" spans="1:11" x14ac:dyDescent="0.3">
      <c r="D22" s="6"/>
    </row>
    <row r="23" spans="1:11" ht="18" x14ac:dyDescent="0.35">
      <c r="A23" s="2" t="s">
        <v>8</v>
      </c>
      <c r="C23" s="5"/>
      <c r="D23" s="3">
        <f>D21-D19</f>
        <v>937917</v>
      </c>
    </row>
    <row r="24" spans="1:11" x14ac:dyDescent="0.3">
      <c r="A24" s="2" t="s">
        <v>7</v>
      </c>
      <c r="D24" s="3">
        <v>-578674.22</v>
      </c>
    </row>
    <row r="25" spans="1:11" x14ac:dyDescent="0.3">
      <c r="A25" s="2" t="s">
        <v>6</v>
      </c>
      <c r="D25" s="3">
        <v>-692323.35</v>
      </c>
    </row>
    <row r="26" spans="1:11" x14ac:dyDescent="0.3">
      <c r="A26" s="2" t="s">
        <v>5</v>
      </c>
      <c r="D26" s="4">
        <f>'[1]Cost and Consumption by month'!P115</f>
        <v>148457.69000000018</v>
      </c>
    </row>
    <row r="27" spans="1:11" x14ac:dyDescent="0.3">
      <c r="D27" s="3">
        <f>SUM(D23:D26)</f>
        <v>-184622.87999999977</v>
      </c>
    </row>
  </sheetData>
  <mergeCells count="6">
    <mergeCell ref="B2:F2"/>
    <mergeCell ref="H2:K2"/>
    <mergeCell ref="B3:C3"/>
    <mergeCell ref="D3:F3"/>
    <mergeCell ref="H3:I3"/>
    <mergeCell ref="J3:K3"/>
  </mergeCells>
  <pageMargins left="0.7" right="0.7" top="0.75" bottom="0.75" header="0.3" footer="0.3"/>
  <pageSetup orientation="landscape" r:id="rId1"/>
  <headerFooter>
    <oddHeader>&amp;C&amp;"-,Bold"&amp;12&amp;K000000Utilities
 FY 2012 Projections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 Survey</vt:lpstr>
      <vt:lpstr>D&amp;CS</vt:lpstr>
      <vt:lpstr>Utilities</vt:lpstr>
      <vt:lpstr>' Survey'!Print_Area</vt:lpstr>
      <vt:lpstr>'D&amp;CS'!Print_Area</vt:lpstr>
    </vt:vector>
  </TitlesOfParts>
  <Company>Wayne State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 Kisner</dc:creator>
  <cp:lastModifiedBy>bs2276</cp:lastModifiedBy>
  <cp:lastPrinted>2012-06-18T17:47:42Z</cp:lastPrinted>
  <dcterms:created xsi:type="dcterms:W3CDTF">2012-02-03T20:59:18Z</dcterms:created>
  <dcterms:modified xsi:type="dcterms:W3CDTF">2012-07-19T15:45:26Z</dcterms:modified>
</cp:coreProperties>
</file>