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EXECUTIVE BUILDING SUMMARY" sheetId="2" r:id="rId1"/>
  </sheets>
  <definedNames>
    <definedName name="_xlnm.Print_Area" localSheetId="0">'EXECUTIVE BUILDING SUMMARY'!$A$1:$O$139</definedName>
    <definedName name="_xlnm.Print_Titles" localSheetId="0">'EXECUTIVE BUILDING SUMMARY'!$1:$4</definedName>
  </definedNames>
  <calcPr calcId="145621"/>
</workbook>
</file>

<file path=xl/calcChain.xml><?xml version="1.0" encoding="utf-8"?>
<calcChain xmlns="http://schemas.openxmlformats.org/spreadsheetml/2006/main">
  <c r="M6" i="2" l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5" i="2"/>
  <c r="K134" i="2"/>
  <c r="L134" i="2" s="1"/>
  <c r="N134" i="2" s="1"/>
  <c r="K133" i="2"/>
  <c r="L133" i="2" s="1"/>
  <c r="N133" i="2" s="1"/>
  <c r="K128" i="2"/>
  <c r="L128" i="2" s="1"/>
  <c r="N128" i="2" s="1"/>
  <c r="K116" i="2"/>
  <c r="K115" i="2"/>
  <c r="K114" i="2"/>
  <c r="K113" i="2"/>
  <c r="K111" i="2"/>
  <c r="K96" i="2"/>
  <c r="L96" i="2" s="1"/>
  <c r="N96" i="2" s="1"/>
  <c r="K95" i="2"/>
  <c r="K76" i="2"/>
  <c r="K72" i="2"/>
  <c r="K70" i="2"/>
  <c r="K55" i="2"/>
  <c r="L55" i="2" s="1"/>
  <c r="N55" i="2" s="1"/>
  <c r="K50" i="2"/>
  <c r="L50" i="2" s="1"/>
  <c r="N50" i="2" s="1"/>
  <c r="K32" i="2"/>
  <c r="K9" i="2"/>
  <c r="K8" i="2"/>
  <c r="K6" i="2"/>
  <c r="K92" i="2"/>
  <c r="G139" i="2"/>
  <c r="G137" i="2"/>
  <c r="N5" i="2"/>
  <c r="L6" i="2"/>
  <c r="N6" i="2" s="1"/>
  <c r="L8" i="2"/>
  <c r="N8" i="2" s="1"/>
  <c r="L9" i="2"/>
  <c r="N9" i="2" s="1"/>
  <c r="L11" i="2"/>
  <c r="N11" i="2" s="1"/>
  <c r="L15" i="2"/>
  <c r="N15" i="2" s="1"/>
  <c r="L19" i="2"/>
  <c r="N19" i="2" s="1"/>
  <c r="L23" i="2"/>
  <c r="N23" i="2" s="1"/>
  <c r="L27" i="2"/>
  <c r="N27" i="2" s="1"/>
  <c r="L28" i="2"/>
  <c r="N28" i="2" s="1"/>
  <c r="L32" i="2"/>
  <c r="N32" i="2" s="1"/>
  <c r="L33" i="2"/>
  <c r="N33" i="2" s="1"/>
  <c r="L35" i="2"/>
  <c r="N35" i="2" s="1"/>
  <c r="L39" i="2"/>
  <c r="N39" i="2" s="1"/>
  <c r="L43" i="2"/>
  <c r="N43" i="2" s="1"/>
  <c r="L47" i="2"/>
  <c r="N47" i="2" s="1"/>
  <c r="L52" i="2"/>
  <c r="N52" i="2" s="1"/>
  <c r="L54" i="2"/>
  <c r="N54" i="2" s="1"/>
  <c r="L58" i="2"/>
  <c r="N58" i="2" s="1"/>
  <c r="L62" i="2"/>
  <c r="N62" i="2" s="1"/>
  <c r="L66" i="2"/>
  <c r="N66" i="2" s="1"/>
  <c r="L70" i="2"/>
  <c r="N70" i="2" s="1"/>
  <c r="L71" i="2"/>
  <c r="N71" i="2" s="1"/>
  <c r="L72" i="2"/>
  <c r="N72" i="2" s="1"/>
  <c r="L76" i="2"/>
  <c r="N76" i="2" s="1"/>
  <c r="L77" i="2"/>
  <c r="N77" i="2" s="1"/>
  <c r="L81" i="2"/>
  <c r="N81" i="2" s="1"/>
  <c r="L85" i="2"/>
  <c r="N85" i="2" s="1"/>
  <c r="L89" i="2"/>
  <c r="N89" i="2" s="1"/>
  <c r="L90" i="2"/>
  <c r="N90" i="2" s="1"/>
  <c r="L92" i="2"/>
  <c r="N92" i="2" s="1"/>
  <c r="L95" i="2"/>
  <c r="N95" i="2" s="1"/>
  <c r="L100" i="2"/>
  <c r="N100" i="2" s="1"/>
  <c r="L102" i="2"/>
  <c r="N102" i="2" s="1"/>
  <c r="L106" i="2"/>
  <c r="N106" i="2" s="1"/>
  <c r="L107" i="2"/>
  <c r="N107" i="2" s="1"/>
  <c r="L111" i="2"/>
  <c r="N111" i="2" s="1"/>
  <c r="L112" i="2"/>
  <c r="N112" i="2" s="1"/>
  <c r="L113" i="2"/>
  <c r="N113" i="2" s="1"/>
  <c r="L114" i="2"/>
  <c r="N114" i="2" s="1"/>
  <c r="L115" i="2"/>
  <c r="N115" i="2" s="1"/>
  <c r="L116" i="2"/>
  <c r="N116" i="2" s="1"/>
  <c r="L117" i="2"/>
  <c r="N117" i="2" s="1"/>
  <c r="L5" i="2"/>
  <c r="K7" i="2"/>
  <c r="L7" i="2" s="1"/>
  <c r="N7" i="2" s="1"/>
  <c r="K10" i="2"/>
  <c r="L10" i="2" s="1"/>
  <c r="N10" i="2" s="1"/>
  <c r="K11" i="2"/>
  <c r="K12" i="2"/>
  <c r="L12" i="2" s="1"/>
  <c r="N12" i="2" s="1"/>
  <c r="K13" i="2"/>
  <c r="L13" i="2" s="1"/>
  <c r="N13" i="2" s="1"/>
  <c r="K14" i="2"/>
  <c r="L14" i="2" s="1"/>
  <c r="N14" i="2" s="1"/>
  <c r="K15" i="2"/>
  <c r="K16" i="2"/>
  <c r="L16" i="2" s="1"/>
  <c r="N16" i="2" s="1"/>
  <c r="K17" i="2"/>
  <c r="L17" i="2" s="1"/>
  <c r="N17" i="2" s="1"/>
  <c r="K18" i="2"/>
  <c r="L18" i="2" s="1"/>
  <c r="N18" i="2" s="1"/>
  <c r="K19" i="2"/>
  <c r="K20" i="2"/>
  <c r="L20" i="2" s="1"/>
  <c r="N20" i="2" s="1"/>
  <c r="K21" i="2"/>
  <c r="L21" i="2" s="1"/>
  <c r="N21" i="2" s="1"/>
  <c r="K22" i="2"/>
  <c r="L22" i="2" s="1"/>
  <c r="N22" i="2" s="1"/>
  <c r="K23" i="2"/>
  <c r="K24" i="2"/>
  <c r="L24" i="2" s="1"/>
  <c r="N24" i="2" s="1"/>
  <c r="K25" i="2"/>
  <c r="L25" i="2" s="1"/>
  <c r="N25" i="2" s="1"/>
  <c r="K26" i="2"/>
  <c r="L26" i="2" s="1"/>
  <c r="N26" i="2" s="1"/>
  <c r="K27" i="2"/>
  <c r="K29" i="2"/>
  <c r="L29" i="2" s="1"/>
  <c r="N29" i="2" s="1"/>
  <c r="K30" i="2"/>
  <c r="L30" i="2" s="1"/>
  <c r="N30" i="2" s="1"/>
  <c r="K31" i="2"/>
  <c r="L31" i="2" s="1"/>
  <c r="N31" i="2" s="1"/>
  <c r="K34" i="2"/>
  <c r="L34" i="2" s="1"/>
  <c r="N34" i="2" s="1"/>
  <c r="K36" i="2"/>
  <c r="L36" i="2" s="1"/>
  <c r="N36" i="2" s="1"/>
  <c r="K37" i="2"/>
  <c r="L37" i="2" s="1"/>
  <c r="N37" i="2" s="1"/>
  <c r="K38" i="2"/>
  <c r="L38" i="2" s="1"/>
  <c r="N38" i="2" s="1"/>
  <c r="K39" i="2"/>
  <c r="K40" i="2"/>
  <c r="L40" i="2" s="1"/>
  <c r="N40" i="2" s="1"/>
  <c r="K41" i="2"/>
  <c r="L41" i="2" s="1"/>
  <c r="N41" i="2" s="1"/>
  <c r="K42" i="2"/>
  <c r="L42" i="2" s="1"/>
  <c r="N42" i="2" s="1"/>
  <c r="K43" i="2"/>
  <c r="K44" i="2"/>
  <c r="L44" i="2" s="1"/>
  <c r="N44" i="2" s="1"/>
  <c r="K45" i="2"/>
  <c r="L45" i="2" s="1"/>
  <c r="N45" i="2" s="1"/>
  <c r="K46" i="2"/>
  <c r="L46" i="2" s="1"/>
  <c r="N46" i="2" s="1"/>
  <c r="K47" i="2"/>
  <c r="K48" i="2"/>
  <c r="L48" i="2" s="1"/>
  <c r="N48" i="2" s="1"/>
  <c r="K49" i="2"/>
  <c r="L49" i="2" s="1"/>
  <c r="N49" i="2" s="1"/>
  <c r="K51" i="2"/>
  <c r="L51" i="2" s="1"/>
  <c r="N51" i="2" s="1"/>
  <c r="K52" i="2"/>
  <c r="K53" i="2"/>
  <c r="L53" i="2" s="1"/>
  <c r="N53" i="2" s="1"/>
  <c r="K56" i="2"/>
  <c r="L56" i="2" s="1"/>
  <c r="N56" i="2" s="1"/>
  <c r="K57" i="2"/>
  <c r="L57" i="2" s="1"/>
  <c r="N57" i="2" s="1"/>
  <c r="K58" i="2"/>
  <c r="K59" i="2"/>
  <c r="L59" i="2" s="1"/>
  <c r="N59" i="2" s="1"/>
  <c r="K60" i="2"/>
  <c r="L60" i="2" s="1"/>
  <c r="N60" i="2" s="1"/>
  <c r="K61" i="2"/>
  <c r="L61" i="2" s="1"/>
  <c r="N61" i="2" s="1"/>
  <c r="K62" i="2"/>
  <c r="K63" i="2"/>
  <c r="L63" i="2" s="1"/>
  <c r="N63" i="2" s="1"/>
  <c r="K64" i="2"/>
  <c r="L64" i="2" s="1"/>
  <c r="N64" i="2" s="1"/>
  <c r="K65" i="2"/>
  <c r="L65" i="2" s="1"/>
  <c r="N65" i="2" s="1"/>
  <c r="K66" i="2"/>
  <c r="K67" i="2"/>
  <c r="L67" i="2" s="1"/>
  <c r="N67" i="2" s="1"/>
  <c r="K68" i="2"/>
  <c r="L68" i="2" s="1"/>
  <c r="N68" i="2" s="1"/>
  <c r="K69" i="2"/>
  <c r="L69" i="2" s="1"/>
  <c r="N69" i="2" s="1"/>
  <c r="K71" i="2"/>
  <c r="K73" i="2"/>
  <c r="L73" i="2" s="1"/>
  <c r="N73" i="2" s="1"/>
  <c r="K74" i="2"/>
  <c r="L74" i="2" s="1"/>
  <c r="N74" i="2" s="1"/>
  <c r="K75" i="2"/>
  <c r="L75" i="2" s="1"/>
  <c r="N75" i="2" s="1"/>
  <c r="K77" i="2"/>
  <c r="K78" i="2"/>
  <c r="L78" i="2" s="1"/>
  <c r="N78" i="2" s="1"/>
  <c r="K79" i="2"/>
  <c r="L79" i="2" s="1"/>
  <c r="N79" i="2" s="1"/>
  <c r="K80" i="2"/>
  <c r="L80" i="2" s="1"/>
  <c r="N80" i="2" s="1"/>
  <c r="K81" i="2"/>
  <c r="K82" i="2"/>
  <c r="L82" i="2" s="1"/>
  <c r="N82" i="2" s="1"/>
  <c r="K83" i="2"/>
  <c r="L83" i="2" s="1"/>
  <c r="N83" i="2" s="1"/>
  <c r="K84" i="2"/>
  <c r="L84" i="2" s="1"/>
  <c r="N84" i="2" s="1"/>
  <c r="K85" i="2"/>
  <c r="K86" i="2"/>
  <c r="L86" i="2" s="1"/>
  <c r="N86" i="2" s="1"/>
  <c r="K87" i="2"/>
  <c r="L87" i="2" s="1"/>
  <c r="N87" i="2" s="1"/>
  <c r="K88" i="2"/>
  <c r="L88" i="2" s="1"/>
  <c r="N88" i="2" s="1"/>
  <c r="K90" i="2"/>
  <c r="K91" i="2"/>
  <c r="L91" i="2" s="1"/>
  <c r="N91" i="2" s="1"/>
  <c r="K93" i="2"/>
  <c r="L93" i="2" s="1"/>
  <c r="N93" i="2" s="1"/>
  <c r="K94" i="2"/>
  <c r="L94" i="2" s="1"/>
  <c r="N94" i="2" s="1"/>
  <c r="K97" i="2"/>
  <c r="L97" i="2" s="1"/>
  <c r="N97" i="2" s="1"/>
  <c r="K98" i="2"/>
  <c r="L98" i="2" s="1"/>
  <c r="N98" i="2" s="1"/>
  <c r="K99" i="2"/>
  <c r="L99" i="2" s="1"/>
  <c r="N99" i="2" s="1"/>
  <c r="K101" i="2"/>
  <c r="L101" i="2" s="1"/>
  <c r="N101" i="2" s="1"/>
  <c r="K102" i="2"/>
  <c r="K103" i="2"/>
  <c r="L103" i="2" s="1"/>
  <c r="N103" i="2" s="1"/>
  <c r="K104" i="2"/>
  <c r="L104" i="2" s="1"/>
  <c r="N104" i="2" s="1"/>
  <c r="K105" i="2"/>
  <c r="L105" i="2" s="1"/>
  <c r="N105" i="2" s="1"/>
  <c r="K107" i="2"/>
  <c r="K108" i="2"/>
  <c r="L108" i="2" s="1"/>
  <c r="N108" i="2" s="1"/>
  <c r="K109" i="2"/>
  <c r="L109" i="2" s="1"/>
  <c r="N109" i="2" s="1"/>
  <c r="K110" i="2"/>
  <c r="L110" i="2" s="1"/>
  <c r="N110" i="2" s="1"/>
  <c r="K112" i="2"/>
  <c r="K118" i="2"/>
  <c r="L118" i="2" s="1"/>
  <c r="N118" i="2" s="1"/>
  <c r="K119" i="2"/>
  <c r="L119" i="2" s="1"/>
  <c r="N119" i="2" s="1"/>
  <c r="K120" i="2"/>
  <c r="L120" i="2" s="1"/>
  <c r="N120" i="2" s="1"/>
  <c r="K121" i="2"/>
  <c r="L121" i="2" s="1"/>
  <c r="N121" i="2" s="1"/>
  <c r="K122" i="2"/>
  <c r="L122" i="2" s="1"/>
  <c r="N122" i="2" s="1"/>
  <c r="K123" i="2"/>
  <c r="L123" i="2" s="1"/>
  <c r="N123" i="2" s="1"/>
  <c r="K124" i="2"/>
  <c r="L124" i="2" s="1"/>
  <c r="N124" i="2" s="1"/>
  <c r="K125" i="2"/>
  <c r="L125" i="2" s="1"/>
  <c r="N125" i="2" s="1"/>
  <c r="K126" i="2"/>
  <c r="L126" i="2" s="1"/>
  <c r="N126" i="2" s="1"/>
  <c r="K127" i="2"/>
  <c r="L127" i="2" s="1"/>
  <c r="N127" i="2" s="1"/>
  <c r="K129" i="2"/>
  <c r="L129" i="2" s="1"/>
  <c r="N129" i="2" s="1"/>
  <c r="K130" i="2"/>
  <c r="L130" i="2" s="1"/>
  <c r="N130" i="2" s="1"/>
  <c r="K131" i="2"/>
  <c r="L131" i="2" s="1"/>
  <c r="N131" i="2" s="1"/>
  <c r="K132" i="2"/>
  <c r="L132" i="2" s="1"/>
  <c r="N132" i="2" s="1"/>
  <c r="K135" i="2"/>
  <c r="L135" i="2" s="1"/>
  <c r="N135" i="2" s="1"/>
  <c r="K136" i="2"/>
  <c r="L136" i="2" s="1"/>
  <c r="N136" i="2" s="1"/>
  <c r="K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5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99" i="2"/>
  <c r="H11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5" i="2"/>
  <c r="N137" i="2" l="1"/>
  <c r="L137" i="2"/>
</calcChain>
</file>

<file path=xl/sharedStrings.xml><?xml version="1.0" encoding="utf-8"?>
<sst xmlns="http://schemas.openxmlformats.org/spreadsheetml/2006/main" count="412" uniqueCount="403">
  <si>
    <t>BUILDING COST EXECUTIVE SUMMARY</t>
  </si>
  <si>
    <t>Building Number</t>
  </si>
  <si>
    <t>Building Name</t>
  </si>
  <si>
    <t>Street Address 1</t>
  </si>
  <si>
    <t>Number of Floors</t>
  </si>
  <si>
    <t>Gross Area</t>
  </si>
  <si>
    <t>Cost / GSF</t>
  </si>
  <si>
    <t>Total Cost</t>
  </si>
  <si>
    <t>001</t>
  </si>
  <si>
    <t>OLD MAIN</t>
  </si>
  <si>
    <t>4841 CASS AVENUE</t>
  </si>
  <si>
    <t>003</t>
  </si>
  <si>
    <t>PHYSICS</t>
  </si>
  <si>
    <t>666 WEST HANCOCK AVENUE</t>
  </si>
  <si>
    <t>005</t>
  </si>
  <si>
    <t>SCIENCE HALL</t>
  </si>
  <si>
    <t>5045 CASS AVENUE</t>
  </si>
  <si>
    <t>006</t>
  </si>
  <si>
    <t>LIFE SCIENCE</t>
  </si>
  <si>
    <t>5000 GULLEN MALL</t>
  </si>
  <si>
    <t>007</t>
  </si>
  <si>
    <t>CHEMISTRY</t>
  </si>
  <si>
    <t>5101 CASS AVENUE</t>
  </si>
  <si>
    <t>008</t>
  </si>
  <si>
    <t>SCIENCE &amp; ENG LIBRARY</t>
  </si>
  <si>
    <t>5048 GULLEN MALL</t>
  </si>
  <si>
    <t>016</t>
  </si>
  <si>
    <t>STATE HALL</t>
  </si>
  <si>
    <t>5143 CASS AVENUE</t>
  </si>
  <si>
    <t>017</t>
  </si>
  <si>
    <t>LINSELL HOUSE</t>
  </si>
  <si>
    <t>5104 GULLEN MALL</t>
  </si>
  <si>
    <t>022</t>
  </si>
  <si>
    <t>PRENTIS</t>
  </si>
  <si>
    <t>5201 CASS AVENUE</t>
  </si>
  <si>
    <t>023</t>
  </si>
  <si>
    <t>DEROY AUDITORIUM</t>
  </si>
  <si>
    <t>5203 CASS AVENUE</t>
  </si>
  <si>
    <t>025</t>
  </si>
  <si>
    <t>MORT HARRIS FITNESS CTR</t>
  </si>
  <si>
    <t>5201 GULLEN MALL</t>
  </si>
  <si>
    <t>026</t>
  </si>
  <si>
    <t>PURDY LIBRARY</t>
  </si>
  <si>
    <t>5244 GULLEN MALL</t>
  </si>
  <si>
    <t>027</t>
  </si>
  <si>
    <t>KRESGE LIBRARY</t>
  </si>
  <si>
    <t>5294 GULLEN MALL</t>
  </si>
  <si>
    <t>028</t>
  </si>
  <si>
    <t>RANDS HOUSE</t>
  </si>
  <si>
    <t>5229 CASS AVENUE</t>
  </si>
  <si>
    <t>033</t>
  </si>
  <si>
    <t>JACOB HOUSE</t>
  </si>
  <si>
    <t>451 REUTHER MALL (WEST KIRBY AVE.)</t>
  </si>
  <si>
    <t>034</t>
  </si>
  <si>
    <t>STUDENT CENTER</t>
  </si>
  <si>
    <t>5221 GULLEN MALL</t>
  </si>
  <si>
    <t>036</t>
  </si>
  <si>
    <t>REUTHER LIBRARY</t>
  </si>
  <si>
    <t>5401 CASS AVENUE</t>
  </si>
  <si>
    <t>038</t>
  </si>
  <si>
    <t>MUSIC</t>
  </si>
  <si>
    <t>5451 CASS AVENUE</t>
  </si>
  <si>
    <t>039</t>
  </si>
  <si>
    <t>COMMUNITY ARTS</t>
  </si>
  <si>
    <t>450 REUTHER MALL</t>
  </si>
  <si>
    <t>040</t>
  </si>
  <si>
    <t>ART BUILDING</t>
  </si>
  <si>
    <t>5400 GULLEN MALL</t>
  </si>
  <si>
    <t>041</t>
  </si>
  <si>
    <t>5415 CASS</t>
  </si>
  <si>
    <t>5415 CASS AVENUE</t>
  </si>
  <si>
    <t>042</t>
  </si>
  <si>
    <t>ALUMNI HOUSE</t>
  </si>
  <si>
    <t>441 FERRY MALL</t>
  </si>
  <si>
    <t>043</t>
  </si>
  <si>
    <t>MCGREGOR</t>
  </si>
  <si>
    <t>495 FERRY MALL</t>
  </si>
  <si>
    <t>045</t>
  </si>
  <si>
    <t>PS #5</t>
  </si>
  <si>
    <t>5501 ANTHONY WAYNE DRIVE</t>
  </si>
  <si>
    <t>046</t>
  </si>
  <si>
    <t>LAW LIBRARY</t>
  </si>
  <si>
    <t>474 FERRY MALL</t>
  </si>
  <si>
    <t>048</t>
  </si>
  <si>
    <t>COHN</t>
  </si>
  <si>
    <t>5557 CASS AVENUE</t>
  </si>
  <si>
    <t>049</t>
  </si>
  <si>
    <t>LAW SCHOOL</t>
  </si>
  <si>
    <t>471 WEST PALMER AVENUE</t>
  </si>
  <si>
    <t>050</t>
  </si>
  <si>
    <t>SHAPERO HALL</t>
  </si>
  <si>
    <t>5501 GULLEN MALL</t>
  </si>
  <si>
    <t>051</t>
  </si>
  <si>
    <t>PS #1</t>
  </si>
  <si>
    <t>450 WEST PALMER AVENUE</t>
  </si>
  <si>
    <t>053</t>
  </si>
  <si>
    <t>LAW CLASSROOM</t>
  </si>
  <si>
    <t>468 FERRY MALL</t>
  </si>
  <si>
    <t>056</t>
  </si>
  <si>
    <t>PS #2</t>
  </si>
  <si>
    <t>5150 JOHN LODGE SERVICE DRIVE</t>
  </si>
  <si>
    <t>060</t>
  </si>
  <si>
    <t>UNIVERSITY SERVICES</t>
  </si>
  <si>
    <t>5454 CASS AVENUE</t>
  </si>
  <si>
    <t>062</t>
  </si>
  <si>
    <t>AAB</t>
  </si>
  <si>
    <t>5700 CASS AVENUE</t>
  </si>
  <si>
    <t>064</t>
  </si>
  <si>
    <t>BEECHER HOUSE</t>
  </si>
  <si>
    <t>5475 WOODWARD AVENUE</t>
  </si>
  <si>
    <t>065</t>
  </si>
  <si>
    <t>MORTUARY SCIENCE</t>
  </si>
  <si>
    <t>5439 WOODWARD AVENUE</t>
  </si>
  <si>
    <t>066</t>
  </si>
  <si>
    <t>5435 WOODWARD</t>
  </si>
  <si>
    <t>5435 WOODWARD AVENUE</t>
  </si>
  <si>
    <t>067</t>
  </si>
  <si>
    <t>5425 WOODWARD</t>
  </si>
  <si>
    <t>5425 WOODWARD AVENUE</t>
  </si>
  <si>
    <t>068</t>
  </si>
  <si>
    <t>SIMONS</t>
  </si>
  <si>
    <t>4809 WOODWARD AVENUE</t>
  </si>
  <si>
    <t>070</t>
  </si>
  <si>
    <t>5033 WOODWARD</t>
  </si>
  <si>
    <t>5035 WOODWARD AVENUE</t>
  </si>
  <si>
    <t>071</t>
  </si>
  <si>
    <t>5057 WOODWARD</t>
  </si>
  <si>
    <t>5057 WOODWARD AVENUE</t>
  </si>
  <si>
    <t>074</t>
  </si>
  <si>
    <t>95 W HANCOCK</t>
  </si>
  <si>
    <t>95 WEST HANCOCK AVENUE</t>
  </si>
  <si>
    <t>078</t>
  </si>
  <si>
    <t>STADIUM AUXILIARY</t>
  </si>
  <si>
    <t>1401 EDSEL FORD SERVICE DRIVE</t>
  </si>
  <si>
    <t>079</t>
  </si>
  <si>
    <t>WAYNE STATE STADIUM</t>
  </si>
  <si>
    <t>080</t>
  </si>
  <si>
    <t>MATTHAEI</t>
  </si>
  <si>
    <t>5101 JOHN LODGE SERVICE DRIVE</t>
  </si>
  <si>
    <t>082</t>
  </si>
  <si>
    <t>WELCOME CENTER</t>
  </si>
  <si>
    <t>42 WEST WARREN AVENUE</t>
  </si>
  <si>
    <t>083</t>
  </si>
  <si>
    <t>60 W HANCOCK</t>
  </si>
  <si>
    <t>60 WEST HANCOCK AVENUE</t>
  </si>
  <si>
    <t>085</t>
  </si>
  <si>
    <t>BOOKSTORE</t>
  </si>
  <si>
    <t>82 WEST WARREN AVENUE</t>
  </si>
  <si>
    <t>086</t>
  </si>
  <si>
    <t>4847-69 WOODWARD</t>
  </si>
  <si>
    <t>4847-69 WOODWARD AVENUE</t>
  </si>
  <si>
    <t>087</t>
  </si>
  <si>
    <t>5050 CASS</t>
  </si>
  <si>
    <t>5050 CASS AVENUE</t>
  </si>
  <si>
    <t>088</t>
  </si>
  <si>
    <t>PS #6</t>
  </si>
  <si>
    <t>61 PUTNAM AVENUE</t>
  </si>
  <si>
    <t>089</t>
  </si>
  <si>
    <t>BIOLOGICAL SCIENCES</t>
  </si>
  <si>
    <t>5047 GULLEN MALL</t>
  </si>
  <si>
    <t>090</t>
  </si>
  <si>
    <t>ENGINEERING</t>
  </si>
  <si>
    <t>5050 ANTHONY WAYNE DRIVE</t>
  </si>
  <si>
    <t>091</t>
  </si>
  <si>
    <t>MULTI-PURPOSE INDOOR FAC</t>
  </si>
  <si>
    <t>5301 JOHN C. LODGE SERVICE DRIVE</t>
  </si>
  <si>
    <t>096</t>
  </si>
  <si>
    <t>UNDERGRADUATE LIBRARY</t>
  </si>
  <si>
    <t>5155 GULLEN MALL</t>
  </si>
  <si>
    <t>104</t>
  </si>
  <si>
    <t>ATCHISON HALL</t>
  </si>
  <si>
    <t>5110 ANTHONY WAYNE DRIVE</t>
  </si>
  <si>
    <t>115</t>
  </si>
  <si>
    <t>GHAFARI HALL</t>
  </si>
  <si>
    <t>695 WILLIAMS MALL</t>
  </si>
  <si>
    <t>127</t>
  </si>
  <si>
    <t>TOWERS RESIDENCE HALL</t>
  </si>
  <si>
    <t>655 WEST KIRBY AVENUE</t>
  </si>
  <si>
    <t>130</t>
  </si>
  <si>
    <t>FAB</t>
  </si>
  <si>
    <t>656 WEST KIRBY AVENUE</t>
  </si>
  <si>
    <t>134</t>
  </si>
  <si>
    <t>DEROY APTS</t>
  </si>
  <si>
    <t>5200 ANTHONY WAYNE DRIVE</t>
  </si>
  <si>
    <t>136</t>
  </si>
  <si>
    <t>CHATSWORTH</t>
  </si>
  <si>
    <t>630 WILLIAMS MALL</t>
  </si>
  <si>
    <t>140</t>
  </si>
  <si>
    <t>EDUCATION</t>
  </si>
  <si>
    <t>5425 GULLEN MALL</t>
  </si>
  <si>
    <t>141</t>
  </si>
  <si>
    <t>5900 SECOND</t>
  </si>
  <si>
    <t>5900 SECOND BOULEVARD</t>
  </si>
  <si>
    <t>150</t>
  </si>
  <si>
    <t>GENERAL LECTURES</t>
  </si>
  <si>
    <t>5045 ANTHONY WAYNE DRIVE</t>
  </si>
  <si>
    <t>155</t>
  </si>
  <si>
    <t>MANOOGIAN</t>
  </si>
  <si>
    <t>906 WEST WARREN AVENUE</t>
  </si>
  <si>
    <t>156</t>
  </si>
  <si>
    <t>ST. ANDREW'S HALL</t>
  </si>
  <si>
    <t>918 LUDINGTON MALL</t>
  </si>
  <si>
    <t>166</t>
  </si>
  <si>
    <t>M E B</t>
  </si>
  <si>
    <t>4815 FOURTH STREET</t>
  </si>
  <si>
    <t>167</t>
  </si>
  <si>
    <t>ENGINEERING TECH</t>
  </si>
  <si>
    <t>4855 FOURTH STREET</t>
  </si>
  <si>
    <t>169</t>
  </si>
  <si>
    <t>BIOENGINEERING</t>
  </si>
  <si>
    <t>818 WEST HANCOCK AVENUE</t>
  </si>
  <si>
    <t>188</t>
  </si>
  <si>
    <t>MACKENZIE HOUSE</t>
  </si>
  <si>
    <t>4735 CASS AVENUE</t>
  </si>
  <si>
    <t>189</t>
  </si>
  <si>
    <t>HILBERRY THEATRE</t>
  </si>
  <si>
    <t>4743 CASS AVENUE</t>
  </si>
  <si>
    <t>191</t>
  </si>
  <si>
    <t>100 ANTOINETTE</t>
  </si>
  <si>
    <t>100 ANTOINETTE AVENUE</t>
  </si>
  <si>
    <t>193</t>
  </si>
  <si>
    <t>COMPUTING SERVICES</t>
  </si>
  <si>
    <t>5925 WOODWARD AVENUE</t>
  </si>
  <si>
    <t>195</t>
  </si>
  <si>
    <t>CUSTODIAL / GROUNDS</t>
  </si>
  <si>
    <t>5743 WOODWARD AVENUE</t>
  </si>
  <si>
    <t>196</t>
  </si>
  <si>
    <t>6001 CASS</t>
  </si>
  <si>
    <t>6001 CASS AVENUE</t>
  </si>
  <si>
    <t>199</t>
  </si>
  <si>
    <t>5959 WOODWARD</t>
  </si>
  <si>
    <t>5959 WOODWARD AVENUE</t>
  </si>
  <si>
    <t>202</t>
  </si>
  <si>
    <t>WESTINGHOUSE (6000 CASS)</t>
  </si>
  <si>
    <t>6000 CASS AVENUE</t>
  </si>
  <si>
    <t>203</t>
  </si>
  <si>
    <t>6050 CASS</t>
  </si>
  <si>
    <t>6050 CASS AVENUE</t>
  </si>
  <si>
    <t>207</t>
  </si>
  <si>
    <t>5957 WOODWARD</t>
  </si>
  <si>
    <t>5957 WOODWARD AVENUE</t>
  </si>
  <si>
    <t>209</t>
  </si>
  <si>
    <t>RESEARCH/TECH PARK</t>
  </si>
  <si>
    <t>440 BURROUGHS AVENUE</t>
  </si>
  <si>
    <t>211</t>
  </si>
  <si>
    <t>6160 CASS (6130 WOODWARD)</t>
  </si>
  <si>
    <t>217</t>
  </si>
  <si>
    <t>1200 HOLDEN</t>
  </si>
  <si>
    <t>384</t>
  </si>
  <si>
    <t>2761 E JEFFERSON</t>
  </si>
  <si>
    <t>2761 EAST JEFFERSON AVENUE</t>
  </si>
  <si>
    <t>385</t>
  </si>
  <si>
    <t>PSYCHIATRY</t>
  </si>
  <si>
    <t>2751 EAST JEFFERSON AVENUE</t>
  </si>
  <si>
    <t>493</t>
  </si>
  <si>
    <t>30 E CANFIELD</t>
  </si>
  <si>
    <t>30 EAST CANFIELD AVENUE</t>
  </si>
  <si>
    <t>498</t>
  </si>
  <si>
    <t>PS #3</t>
  </si>
  <si>
    <t>65 EAST WARREN AVENUE</t>
  </si>
  <si>
    <t>499</t>
  </si>
  <si>
    <t>RACKHAM</t>
  </si>
  <si>
    <t>60 FARNSWORTH AVENUE</t>
  </si>
  <si>
    <t>501</t>
  </si>
  <si>
    <t>WDET TRANSMITTER</t>
  </si>
  <si>
    <t>105 WEST CANFIELD AVENUE</t>
  </si>
  <si>
    <t>503</t>
  </si>
  <si>
    <t>C.I.T. BUILDING</t>
  </si>
  <si>
    <t>77 WEST CANFIELD AVENUE</t>
  </si>
  <si>
    <t>504</t>
  </si>
  <si>
    <t>THOMPSON HOME</t>
  </si>
  <si>
    <t>4756 CASS AVENUE</t>
  </si>
  <si>
    <t>507</t>
  </si>
  <si>
    <t>UNIVERSITY TOWER</t>
  </si>
  <si>
    <t>4500 CASS AVENUE (4600 CASS AVE.)</t>
  </si>
  <si>
    <t>509</t>
  </si>
  <si>
    <t>KNAPP</t>
  </si>
  <si>
    <t>87 EAST FERRY AVENUE</t>
  </si>
  <si>
    <t>510</t>
  </si>
  <si>
    <t>SKILLMAN</t>
  </si>
  <si>
    <t>100 EAST PALMER AVENUE</t>
  </si>
  <si>
    <t>511</t>
  </si>
  <si>
    <t>FREER HOUSE</t>
  </si>
  <si>
    <t>71 EAST FERRY AVENUE</t>
  </si>
  <si>
    <t>525</t>
  </si>
  <si>
    <t>OAKLAND CENTER</t>
  </si>
  <si>
    <t>33737 WEST TWELVE MILE ROAD</t>
  </si>
  <si>
    <t>527</t>
  </si>
  <si>
    <t>1011 E FERRY</t>
  </si>
  <si>
    <t>1011 EAST FERRY AVENUE</t>
  </si>
  <si>
    <t>536</t>
  </si>
  <si>
    <t>PS #8</t>
  </si>
  <si>
    <t>101 WEST FOREST AVENUE</t>
  </si>
  <si>
    <t>545</t>
  </si>
  <si>
    <t>HARPER WOODS CENTER</t>
  </si>
  <si>
    <t>19360 HARPER AVENUE</t>
  </si>
  <si>
    <t>556</t>
  </si>
  <si>
    <t>14601 EAST TWELVE MILE ROAD</t>
  </si>
  <si>
    <t>585</t>
  </si>
  <si>
    <t>WOODWARD GARDENS</t>
  </si>
  <si>
    <t>3939 WOODWARD</t>
  </si>
  <si>
    <t>591</t>
  </si>
  <si>
    <t>NORTH MACOMB CTR</t>
  </si>
  <si>
    <t>16480 HALL ROAD</t>
  </si>
  <si>
    <t>594</t>
  </si>
  <si>
    <t>3750 WOODWARD</t>
  </si>
  <si>
    <t>3750 WOODWARD AVENUE</t>
  </si>
  <si>
    <t>595</t>
  </si>
  <si>
    <t>PS #7</t>
  </si>
  <si>
    <t>3717 JOHN R. STREET</t>
  </si>
  <si>
    <t>596</t>
  </si>
  <si>
    <t>UNIV CTR AT MACOMB</t>
  </si>
  <si>
    <t>44575 GARFIELD ROAD</t>
  </si>
  <si>
    <t>597</t>
  </si>
  <si>
    <t>HUTZEL HOSPITAL</t>
  </si>
  <si>
    <t>3990 JOHN R. STREET</t>
  </si>
  <si>
    <t>598</t>
  </si>
  <si>
    <t>CHILDREN'S CENTER</t>
  </si>
  <si>
    <t>79 WEST ALEXANDRINE AVENUE</t>
  </si>
  <si>
    <t>599</t>
  </si>
  <si>
    <t>CARL'S BLDG  CH OF M</t>
  </si>
  <si>
    <t>3901 BEAUBIEN STREET</t>
  </si>
  <si>
    <t>603</t>
  </si>
  <si>
    <t>APPLEBAUM PHARMACY</t>
  </si>
  <si>
    <t>259 MACK AVENUE</t>
  </si>
  <si>
    <t>606</t>
  </si>
  <si>
    <t>3800 WOODWARD</t>
  </si>
  <si>
    <t>3800 WOODWARD AVENUE</t>
  </si>
  <si>
    <t>608</t>
  </si>
  <si>
    <t>MAZUREK EDUC COMMONS</t>
  </si>
  <si>
    <t>320 EAST CANFIELD AVENUE</t>
  </si>
  <si>
    <t>609</t>
  </si>
  <si>
    <t>MOTT</t>
  </si>
  <si>
    <t>275 EAST HANCOCK AVENUE</t>
  </si>
  <si>
    <t>611</t>
  </si>
  <si>
    <t>LANDE</t>
  </si>
  <si>
    <t>550 EAST CANFIELD AVENUE</t>
  </si>
  <si>
    <t>612</t>
  </si>
  <si>
    <t>SCOTT HALL</t>
  </si>
  <si>
    <t>540 EAST CANFIELD AVENUE</t>
  </si>
  <si>
    <t>613</t>
  </si>
  <si>
    <t>PS #4</t>
  </si>
  <si>
    <t>545 EAST CANFIELD AVENUE</t>
  </si>
  <si>
    <t>614</t>
  </si>
  <si>
    <t>UNIVERSITY HEALTH CENTER</t>
  </si>
  <si>
    <t>4201 ST. ANTOINE STREET</t>
  </si>
  <si>
    <t>615</t>
  </si>
  <si>
    <t>WERTZ CLINICAL CENTER</t>
  </si>
  <si>
    <t>4100 JOHN R. STREET</t>
  </si>
  <si>
    <t>617</t>
  </si>
  <si>
    <t>REHABILITATION INSTITUTE</t>
  </si>
  <si>
    <t>261 MACK AVE</t>
  </si>
  <si>
    <t>618</t>
  </si>
  <si>
    <t>HARPER HOSPITAL</t>
  </si>
  <si>
    <t>619</t>
  </si>
  <si>
    <t>3990 JOHN R GERSHENSON</t>
  </si>
  <si>
    <t>620</t>
  </si>
  <si>
    <t>BONSTELLE THEATRE</t>
  </si>
  <si>
    <t>3424 WOODWARD AVENUE</t>
  </si>
  <si>
    <t>621</t>
  </si>
  <si>
    <t>CHILDRENS HOSPITAL</t>
  </si>
  <si>
    <t>623</t>
  </si>
  <si>
    <t>4707 ST. ANTOINE STREET</t>
  </si>
  <si>
    <t>624</t>
  </si>
  <si>
    <t>RECEIVING HOSPITAL</t>
  </si>
  <si>
    <t>628</t>
  </si>
  <si>
    <t>HUTZEL CENTER</t>
  </si>
  <si>
    <t>301 EAST HANCOCK AVENUE</t>
  </si>
  <si>
    <t>629</t>
  </si>
  <si>
    <t>ELLIMAN</t>
  </si>
  <si>
    <t>421 EAST CANFIELD AVENUE</t>
  </si>
  <si>
    <t>632</t>
  </si>
  <si>
    <t>HUTZEL PROFESSIONAL BLDG</t>
  </si>
  <si>
    <t>4727 ST. ANTOINE STREET</t>
  </si>
  <si>
    <t>633</t>
  </si>
  <si>
    <t>TOLAN MEDICAL OFFICE BLDG</t>
  </si>
  <si>
    <t>3901 WALTER P. CHRYSLER DRIVE</t>
  </si>
  <si>
    <t>634</t>
  </si>
  <si>
    <t>HARPER PROFESSIONAL BLDG</t>
  </si>
  <si>
    <t>4160 JOHN R. STREET</t>
  </si>
  <si>
    <t>635</t>
  </si>
  <si>
    <t>KRESGE EYE INSTITUTE</t>
  </si>
  <si>
    <t>4717 ST. ANTOINE STREET</t>
  </si>
  <si>
    <t>637</t>
  </si>
  <si>
    <t>110 E WARREN</t>
  </si>
  <si>
    <t>110 EAST WARREN AVENUE</t>
  </si>
  <si>
    <t>655</t>
  </si>
  <si>
    <t>KARMANOS CANCER - HUDWEB</t>
  </si>
  <si>
    <t>662</t>
  </si>
  <si>
    <t>KARMANOS CANCER - WALT</t>
  </si>
  <si>
    <t>992</t>
  </si>
  <si>
    <t>MCHT</t>
  </si>
  <si>
    <t>2727 SECOND BOULEVARD</t>
  </si>
  <si>
    <t>Wayne State University, Master Campus Current Replacement Value</t>
  </si>
  <si>
    <t>MBRB - 6135 Woodward</t>
  </si>
  <si>
    <t>ATEC - 14601 EAST TWELVE MILE</t>
  </si>
  <si>
    <t>Contingency @ 10%</t>
  </si>
  <si>
    <t>PM Fee @ 5%</t>
  </si>
  <si>
    <t>FFE @ 4%</t>
  </si>
  <si>
    <t>Total Fees</t>
  </si>
  <si>
    <t>Grand Total</t>
  </si>
  <si>
    <t xml:space="preserve">Design Fee @ 8% </t>
  </si>
  <si>
    <t>Fees Markup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</si>
</sst>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&quot;$&quot;#,##0.00"/>
    <numFmt numFmtId="166" formatCode="&quot;$&quot;#,##0"/>
    <numFmt numFmtId="167" formatCode="#,##0_);[Red]\(#,##0\);;"/>
    <numFmt numFmtId="168" formatCode="General_)"/>
    <numFmt numFmtId="169" formatCode="#,##0;\-#,##0;&quot;-&quot;"/>
    <numFmt numFmtId="170" formatCode="#,##0.00;\-#,##0.00;&quot;-&quot;"/>
    <numFmt numFmtId="171" formatCode="#,##0%;\-#,##0%;&quot;- &quot;"/>
    <numFmt numFmtId="172" formatCode="#,##0.0%;\-#,##0.0%;&quot;- &quot;"/>
    <numFmt numFmtId="173" formatCode="#,##0.00%;\-#,##0.00%;&quot;- &quot;"/>
    <numFmt numFmtId="174" formatCode="#,##0.0;\-#,##0.0;&quot;-&quot;"/>
    <numFmt numFmtId="175" formatCode="0.00_)"/>
    <numFmt numFmtId="176" formatCode="0%;\(0%\)"/>
    <numFmt numFmtId="177" formatCode="#,##0_);[Red]\(#,##0\);0_)"/>
    <numFmt numFmtId="178" formatCode="\ \ @"/>
    <numFmt numFmtId="179" formatCode="\ \ \ \ @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10"/>
      <name val="MS Sans Serif"/>
      <family val="2"/>
    </font>
    <font>
      <i/>
      <sz val="10"/>
      <name val="Times New Roman"/>
      <family val="1"/>
    </font>
    <font>
      <b/>
      <sz val="10"/>
      <name val="Times New Roman"/>
      <family val="1"/>
    </font>
    <font>
      <sz val="8"/>
      <name val="Helv"/>
    </font>
    <font>
      <b/>
      <sz val="12"/>
      <name val="Helv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name val="Univers (WN)"/>
    </font>
    <font>
      <b/>
      <sz val="8"/>
      <name val="Univers (WN)"/>
    </font>
    <font>
      <sz val="10"/>
      <color indexed="14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10"/>
      <name val="Arial"/>
      <family val="2"/>
    </font>
    <font>
      <sz val="10"/>
      <color indexed="8"/>
      <name val="MS Sans Serif"/>
      <family val="2"/>
    </font>
    <font>
      <sz val="8"/>
      <name val="Univers (WN)"/>
    </font>
    <font>
      <b/>
      <sz val="7"/>
      <name val="Tms Rmn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3" fillId="0" borderId="0">
      <alignment vertical="center"/>
    </xf>
    <xf numFmtId="0" fontId="9" fillId="0" borderId="0" applyNumberFormat="0" applyFill="0" applyBorder="0" applyAlignment="0" applyProtection="0"/>
    <xf numFmtId="38" fontId="11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38" fontId="11" fillId="0" borderId="0" applyFont="0" applyFill="0" applyBorder="0" applyAlignment="0" applyProtection="0"/>
    <xf numFmtId="167" fontId="14" fillId="0" borderId="0"/>
    <xf numFmtId="168" fontId="15" fillId="4" borderId="12" applyNumberFormat="0" applyAlignment="0">
      <alignment horizontal="left"/>
    </xf>
    <xf numFmtId="169" fontId="16" fillId="0" borderId="0" applyFill="0" applyBorder="0" applyAlignment="0"/>
    <xf numFmtId="170" fontId="16" fillId="0" borderId="0" applyFill="0" applyBorder="0" applyAlignment="0"/>
    <xf numFmtId="171" fontId="16" fillId="0" borderId="0" applyFill="0" applyBorder="0" applyAlignment="0"/>
    <xf numFmtId="172" fontId="16" fillId="0" borderId="0" applyFill="0" applyBorder="0" applyAlignment="0"/>
    <xf numFmtId="173" fontId="16" fillId="0" borderId="0" applyFill="0" applyBorder="0" applyAlignment="0"/>
    <xf numFmtId="169" fontId="16" fillId="0" borderId="0" applyFill="0" applyBorder="0" applyAlignment="0"/>
    <xf numFmtId="174" fontId="16" fillId="0" borderId="0" applyFill="0" applyBorder="0" applyAlignment="0"/>
    <xf numFmtId="170" fontId="16" fillId="0" borderId="0" applyFill="0" applyBorder="0" applyAlignment="0"/>
    <xf numFmtId="0" fontId="13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14" fontId="16" fillId="0" borderId="0" applyFill="0" applyBorder="0" applyAlignment="0"/>
    <xf numFmtId="169" fontId="17" fillId="0" borderId="0" applyFill="0" applyBorder="0" applyAlignment="0"/>
    <xf numFmtId="170" fontId="17" fillId="0" borderId="0" applyFill="0" applyBorder="0" applyAlignment="0"/>
    <xf numFmtId="169" fontId="17" fillId="0" borderId="0" applyFill="0" applyBorder="0" applyAlignment="0"/>
    <xf numFmtId="174" fontId="17" fillId="0" borderId="0" applyFill="0" applyBorder="0" applyAlignment="0"/>
    <xf numFmtId="170" fontId="17" fillId="0" borderId="0" applyFill="0" applyBorder="0" applyAlignment="0"/>
    <xf numFmtId="38" fontId="18" fillId="5" borderId="0" applyNumberFormat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6" fillId="0" borderId="13" applyNumberFormat="0" applyAlignment="0" applyProtection="0">
      <alignment horizontal="left" vertical="center"/>
    </xf>
    <xf numFmtId="0" fontId="6" fillId="0" borderId="12">
      <alignment horizontal="left" vertical="center"/>
    </xf>
    <xf numFmtId="37" fontId="19" fillId="0" borderId="2"/>
    <xf numFmtId="37" fontId="20" fillId="0" borderId="0"/>
    <xf numFmtId="10" fontId="18" fillId="6" borderId="14" applyNumberFormat="0" applyBorder="0" applyAlignment="0" applyProtection="0"/>
    <xf numFmtId="169" fontId="21" fillId="0" borderId="0" applyFill="0" applyBorder="0" applyAlignment="0"/>
    <xf numFmtId="170" fontId="21" fillId="0" borderId="0" applyFill="0" applyBorder="0" applyAlignment="0"/>
    <xf numFmtId="169" fontId="21" fillId="0" borderId="0" applyFill="0" applyBorder="0" applyAlignment="0"/>
    <xf numFmtId="174" fontId="21" fillId="0" borderId="0" applyFill="0" applyBorder="0" applyAlignment="0"/>
    <xf numFmtId="170" fontId="21" fillId="0" borderId="0" applyFill="0" applyBorder="0" applyAlignment="0"/>
    <xf numFmtId="37" fontId="22" fillId="0" borderId="0"/>
    <xf numFmtId="37" fontId="22" fillId="0" borderId="0"/>
    <xf numFmtId="175" fontId="23" fillId="0" borderId="0"/>
    <xf numFmtId="0" fontId="3" fillId="0" borderId="0"/>
    <xf numFmtId="0" fontId="3" fillId="0" borderId="0"/>
    <xf numFmtId="0" fontId="3" fillId="0" borderId="0" applyBorder="0"/>
    <xf numFmtId="0" fontId="3" fillId="0" borderId="0"/>
    <xf numFmtId="0" fontId="3" fillId="0" borderId="0"/>
    <xf numFmtId="0" fontId="11" fillId="0" borderId="0"/>
    <xf numFmtId="17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0" fontId="14" fillId="0" borderId="0" applyProtection="0">
      <alignment horizontal="center"/>
      <protection locked="0"/>
    </xf>
    <xf numFmtId="169" fontId="24" fillId="0" borderId="0" applyFill="0" applyBorder="0" applyAlignment="0"/>
    <xf numFmtId="170" fontId="24" fillId="0" borderId="0" applyFill="0" applyBorder="0" applyAlignment="0"/>
    <xf numFmtId="169" fontId="24" fillId="0" borderId="0" applyFill="0" applyBorder="0" applyAlignment="0"/>
    <xf numFmtId="174" fontId="24" fillId="0" borderId="0" applyFill="0" applyBorder="0" applyAlignment="0"/>
    <xf numFmtId="170" fontId="24" fillId="0" borderId="0" applyFill="0" applyBorder="0" applyAlignment="0"/>
    <xf numFmtId="38" fontId="13" fillId="0" borderId="15" applyFill="0" applyAlignment="0" applyProtection="0"/>
    <xf numFmtId="177" fontId="10" fillId="7" borderId="16" applyNumberFormat="0" applyFont="0" applyBorder="0" applyAlignment="0">
      <alignment horizontal="centerContinuous"/>
    </xf>
    <xf numFmtId="177" fontId="10" fillId="7" borderId="16" applyNumberFormat="0" applyFont="0" applyBorder="0" applyAlignment="0">
      <alignment horizontal="centerContinuous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7" fontId="26" fillId="0" borderId="17"/>
    <xf numFmtId="37" fontId="20" fillId="0" borderId="2"/>
    <xf numFmtId="49" fontId="16" fillId="0" borderId="0" applyFill="0" applyBorder="0" applyAlignment="0"/>
    <xf numFmtId="178" fontId="16" fillId="0" borderId="0" applyFill="0" applyBorder="0" applyAlignment="0"/>
    <xf numFmtId="179" fontId="16" fillId="0" borderId="0" applyFill="0" applyBorder="0" applyAlignment="0"/>
    <xf numFmtId="37" fontId="20" fillId="0" borderId="2"/>
    <xf numFmtId="37" fontId="27" fillId="8" borderId="18" applyNumberFormat="0" applyFont="0" applyFill="0" applyAlignment="0" applyProtection="0">
      <protection locked="0"/>
    </xf>
    <xf numFmtId="39" fontId="20" fillId="0" borderId="19" applyNumberFormat="0" applyFill="0" applyAlignment="0" applyProtection="0">
      <protection locked="0"/>
    </xf>
    <xf numFmtId="9" fontId="1" fillId="0" borderId="0" applyFont="0" applyFill="0" applyBorder="0" applyAlignment="0" applyProtection="0"/>
  </cellStyleXfs>
  <cellXfs count="50">
    <xf numFmtId="0" fontId="0" fillId="0" borderId="0" xfId="0"/>
    <xf numFmtId="37" fontId="4" fillId="0" borderId="1" xfId="1" applyNumberFormat="1" applyFont="1" applyBorder="1">
      <alignment vertical="center"/>
    </xf>
    <xf numFmtId="0" fontId="3" fillId="0" borderId="1" xfId="1" applyBorder="1">
      <alignment vertical="center"/>
    </xf>
    <xf numFmtId="0" fontId="3" fillId="0" borderId="1" xfId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3" fillId="0" borderId="0" xfId="1">
      <alignment vertical="center"/>
    </xf>
    <xf numFmtId="0" fontId="6" fillId="0" borderId="0" xfId="1" applyFont="1" applyAlignment="1">
      <alignment vertical="top"/>
    </xf>
    <xf numFmtId="0" fontId="3" fillId="0" borderId="0" xfId="1" applyAlignment="1">
      <alignment horizontal="center" vertical="center"/>
    </xf>
    <xf numFmtId="164" fontId="3" fillId="0" borderId="2" xfId="1" applyNumberFormat="1" applyBorder="1" applyAlignment="1">
      <alignment vertical="top"/>
    </xf>
    <xf numFmtId="0" fontId="3" fillId="0" borderId="3" xfId="1" applyBorder="1">
      <alignment vertical="center"/>
    </xf>
    <xf numFmtId="0" fontId="2" fillId="2" borderId="4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right" vertical="center" wrapText="1"/>
    </xf>
    <xf numFmtId="0" fontId="7" fillId="2" borderId="6" xfId="1" applyFont="1" applyFill="1" applyBorder="1" applyAlignment="1">
      <alignment horizontal="right" vertical="center" wrapText="1"/>
    </xf>
    <xf numFmtId="0" fontId="3" fillId="0" borderId="0" xfId="1" applyAlignment="1">
      <alignment vertical="center" wrapText="1"/>
    </xf>
    <xf numFmtId="49" fontId="1" fillId="0" borderId="4" xfId="2" applyNumberFormat="1" applyFont="1" applyBorder="1" applyAlignment="1" applyProtection="1">
      <alignment vertical="center" wrapText="1"/>
      <protection locked="0"/>
    </xf>
    <xf numFmtId="49" fontId="3" fillId="0" borderId="4" xfId="1" applyNumberFormat="1" applyBorder="1" applyAlignment="1" applyProtection="1">
      <alignment vertical="center" wrapText="1"/>
      <protection locked="0"/>
    </xf>
    <xf numFmtId="3" fontId="3" fillId="0" borderId="4" xfId="1" applyNumberFormat="1" applyBorder="1" applyAlignment="1">
      <alignment horizontal="center" vertical="center"/>
    </xf>
    <xf numFmtId="4" fontId="3" fillId="0" borderId="7" xfId="1" applyNumberFormat="1" applyBorder="1" applyAlignment="1">
      <alignment horizontal="right" vertical="center"/>
    </xf>
    <xf numFmtId="165" fontId="3" fillId="0" borderId="4" xfId="1" applyNumberFormat="1" applyBorder="1" applyAlignment="1">
      <alignment horizontal="right" vertical="center"/>
    </xf>
    <xf numFmtId="166" fontId="3" fillId="0" borderId="7" xfId="1" applyNumberFormat="1" applyBorder="1" applyAlignment="1">
      <alignment horizontal="right" vertical="center"/>
    </xf>
    <xf numFmtId="49" fontId="1" fillId="0" borderId="4" xfId="2" applyNumberFormat="1" applyFont="1" applyFill="1" applyBorder="1" applyAlignment="1" applyProtection="1">
      <alignment vertical="center" wrapText="1"/>
      <protection locked="0"/>
    </xf>
    <xf numFmtId="49" fontId="3" fillId="0" borderId="4" xfId="1" applyNumberFormat="1" applyFill="1" applyBorder="1" applyAlignment="1" applyProtection="1">
      <alignment vertical="center" wrapText="1"/>
      <protection locked="0"/>
    </xf>
    <xf numFmtId="3" fontId="3" fillId="0" borderId="4" xfId="1" applyNumberFormat="1" applyFill="1" applyBorder="1" applyAlignment="1">
      <alignment horizontal="center" vertical="center"/>
    </xf>
    <xf numFmtId="4" fontId="3" fillId="0" borderId="7" xfId="1" applyNumberFormat="1" applyFill="1" applyBorder="1" applyAlignment="1">
      <alignment horizontal="right" vertical="center"/>
    </xf>
    <xf numFmtId="165" fontId="3" fillId="0" borderId="4" xfId="1" applyNumberFormat="1" applyFill="1" applyBorder="1" applyAlignment="1">
      <alignment horizontal="right" vertical="center"/>
    </xf>
    <xf numFmtId="166" fontId="3" fillId="0" borderId="7" xfId="1" applyNumberFormat="1" applyFill="1" applyBorder="1" applyAlignment="1">
      <alignment horizontal="right" vertical="center"/>
    </xf>
    <xf numFmtId="0" fontId="3" fillId="0" borderId="0" xfId="1" applyFill="1">
      <alignment vertical="center"/>
    </xf>
    <xf numFmtId="0" fontId="3" fillId="3" borderId="0" xfId="1" applyFill="1" applyAlignment="1">
      <alignment horizontal="center" vertical="center"/>
    </xf>
    <xf numFmtId="0" fontId="3" fillId="3" borderId="0" xfId="1" applyFill="1">
      <alignment vertical="center"/>
    </xf>
    <xf numFmtId="3" fontId="6" fillId="0" borderId="8" xfId="1" applyNumberFormat="1" applyFont="1" applyBorder="1" applyAlignment="1">
      <alignment horizontal="center" vertical="center"/>
    </xf>
    <xf numFmtId="3" fontId="6" fillId="0" borderId="9" xfId="1" applyNumberFormat="1" applyFont="1" applyBorder="1" applyAlignment="1">
      <alignment horizontal="center" vertical="center"/>
    </xf>
    <xf numFmtId="165" fontId="6" fillId="0" borderId="9" xfId="1" applyNumberFormat="1" applyFont="1" applyBorder="1" applyAlignment="1">
      <alignment horizontal="center" vertical="center"/>
    </xf>
    <xf numFmtId="164" fontId="3" fillId="0" borderId="2" xfId="1" applyNumberFormat="1" applyBorder="1" applyAlignment="1">
      <alignment vertical="top"/>
    </xf>
    <xf numFmtId="0" fontId="3" fillId="0" borderId="0" xfId="1" applyBorder="1">
      <alignment vertical="center"/>
    </xf>
    <xf numFmtId="164" fontId="3" fillId="0" borderId="0" xfId="1" applyNumberFormat="1" applyBorder="1" applyAlignment="1">
      <alignment vertical="top"/>
    </xf>
    <xf numFmtId="166" fontId="3" fillId="0" borderId="4" xfId="1" applyNumberFormat="1" applyBorder="1" applyAlignment="1">
      <alignment horizontal="right" vertical="center"/>
    </xf>
    <xf numFmtId="0" fontId="8" fillId="3" borderId="0" xfId="1" applyFont="1" applyFill="1" applyBorder="1" applyAlignment="1">
      <alignment horizontal="center" vertical="center" wrapText="1"/>
    </xf>
    <xf numFmtId="166" fontId="3" fillId="0" borderId="20" xfId="1" applyNumberFormat="1" applyBorder="1" applyAlignment="1">
      <alignment horizontal="right" vertical="center"/>
    </xf>
    <xf numFmtId="166" fontId="3" fillId="0" borderId="21" xfId="1" applyNumberFormat="1" applyBorder="1" applyAlignment="1">
      <alignment horizontal="right" vertical="center"/>
    </xf>
    <xf numFmtId="166" fontId="7" fillId="9" borderId="22" xfId="1" applyNumberFormat="1" applyFont="1" applyFill="1" applyBorder="1">
      <alignment vertical="center"/>
    </xf>
    <xf numFmtId="0" fontId="3" fillId="9" borderId="13" xfId="1" applyFill="1" applyBorder="1">
      <alignment vertical="center"/>
    </xf>
    <xf numFmtId="166" fontId="7" fillId="9" borderId="13" xfId="1" applyNumberFormat="1" applyFont="1" applyFill="1" applyBorder="1">
      <alignment vertical="center"/>
    </xf>
    <xf numFmtId="166" fontId="7" fillId="9" borderId="11" xfId="1" applyNumberFormat="1" applyFont="1" applyFill="1" applyBorder="1">
      <alignment vertical="center"/>
    </xf>
    <xf numFmtId="166" fontId="6" fillId="0" borderId="10" xfId="1" applyNumberFormat="1" applyFont="1" applyBorder="1" applyAlignment="1">
      <alignment horizontal="left" vertical="center"/>
    </xf>
    <xf numFmtId="166" fontId="6" fillId="0" borderId="13" xfId="1" applyNumberFormat="1" applyFont="1" applyBorder="1" applyAlignment="1">
      <alignment horizontal="left" vertical="center"/>
    </xf>
    <xf numFmtId="166" fontId="6" fillId="0" borderId="11" xfId="1" applyNumberFormat="1" applyFont="1" applyBorder="1" applyAlignment="1">
      <alignment horizontal="left" vertical="center"/>
    </xf>
    <xf numFmtId="166" fontId="3" fillId="9" borderId="4" xfId="1" applyNumberFormat="1" applyFill="1" applyBorder="1" applyAlignment="1">
      <alignment horizontal="right" vertical="center"/>
    </xf>
    <xf numFmtId="9" fontId="3" fillId="0" borderId="4" xfId="91" applyFont="1" applyBorder="1" applyAlignment="1">
      <alignment horizontal="center" vertical="center"/>
    </xf>
  </cellXfs>
  <cellStyles count="92">
    <cellStyle name="_BCR" xfId="3"/>
    <cellStyle name="_BCR - A" xfId="4"/>
    <cellStyle name="_BCR - A_1" xfId="5"/>
    <cellStyle name="_BCR - A_2" xfId="6"/>
    <cellStyle name="_BCR - A_2 2" xfId="7"/>
    <cellStyle name="_BCR - A_3" xfId="8"/>
    <cellStyle name="_BCR 2" xfId="9"/>
    <cellStyle name="adjcost" xfId="10"/>
    <cellStyle name="bo,ls - bold,light shade" xfId="11"/>
    <cellStyle name="Calc Currency (0)" xfId="12"/>
    <cellStyle name="Calc Currency (2)" xfId="13"/>
    <cellStyle name="Calc Percent (0)" xfId="14"/>
    <cellStyle name="Calc Percent (1)" xfId="15"/>
    <cellStyle name="Calc Percent (2)" xfId="16"/>
    <cellStyle name="Calc Units (0)" xfId="17"/>
    <cellStyle name="Calc Units (1)" xfId="18"/>
    <cellStyle name="Calc Units (2)" xfId="19"/>
    <cellStyle name="ColLevel_" xfId="20"/>
    <cellStyle name="Comma [00]" xfId="21"/>
    <cellStyle name="Comma 2" xfId="22"/>
    <cellStyle name="Comma 2 2" xfId="23"/>
    <cellStyle name="Comma 3" xfId="24"/>
    <cellStyle name="Comma 3 2" xfId="25"/>
    <cellStyle name="Comma 4" xfId="26"/>
    <cellStyle name="Comma 5" xfId="27"/>
    <cellStyle name="Comma 5 2" xfId="28"/>
    <cellStyle name="Currency [00]" xfId="29"/>
    <cellStyle name="Currency 2" xfId="30"/>
    <cellStyle name="Currency 2 2" xfId="31"/>
    <cellStyle name="Currency 2 2 2" xfId="32"/>
    <cellStyle name="Currency 3" xfId="33"/>
    <cellStyle name="Currency 4" xfId="34"/>
    <cellStyle name="Currency 4 2" xfId="35"/>
    <cellStyle name="Date Short" xfId="36"/>
    <cellStyle name="Enter Currency (0)" xfId="37"/>
    <cellStyle name="Enter Currency (2)" xfId="38"/>
    <cellStyle name="Enter Units (0)" xfId="39"/>
    <cellStyle name="Enter Units (1)" xfId="40"/>
    <cellStyle name="Enter Units (2)" xfId="41"/>
    <cellStyle name="Grey" xfId="42"/>
    <cellStyle name="HAMMES" xfId="43"/>
    <cellStyle name="HAMMES 2" xfId="44"/>
    <cellStyle name="Header1" xfId="45"/>
    <cellStyle name="Header2" xfId="46"/>
    <cellStyle name="HEADING" xfId="47"/>
    <cellStyle name="HEADINGormal" xfId="48"/>
    <cellStyle name="Hyperlink" xfId="2" builtinId="8"/>
    <cellStyle name="Input [yellow]" xfId="49"/>
    <cellStyle name="Link Currency (0)" xfId="50"/>
    <cellStyle name="Link Currency (2)" xfId="51"/>
    <cellStyle name="Link Units (0)" xfId="52"/>
    <cellStyle name="Link Units (1)" xfId="53"/>
    <cellStyle name="Link Units (2)" xfId="54"/>
    <cellStyle name="no dec" xfId="55"/>
    <cellStyle name="no dec 2" xfId="56"/>
    <cellStyle name="Normal" xfId="0" builtinId="0"/>
    <cellStyle name="Normal - Style1" xfId="57"/>
    <cellStyle name="Normal 2" xfId="58"/>
    <cellStyle name="Normal 2 2" xfId="59"/>
    <cellStyle name="Normal 3" xfId="60"/>
    <cellStyle name="Normal 4" xfId="61"/>
    <cellStyle name="Normal 5" xfId="62"/>
    <cellStyle name="Normal 6" xfId="63"/>
    <cellStyle name="Normal 7" xfId="1"/>
    <cellStyle name="Percent" xfId="91" builtinId="5"/>
    <cellStyle name="Percent [0]" xfId="64"/>
    <cellStyle name="Percent [00]" xfId="65"/>
    <cellStyle name="Percent [2]" xfId="66"/>
    <cellStyle name="Percent [2] 2" xfId="67"/>
    <cellStyle name="Percent 2" xfId="68"/>
    <cellStyle name="Percent 3" xfId="69"/>
    <cellStyle name="Percent 4" xfId="70"/>
    <cellStyle name="Percent 4 2" xfId="71"/>
    <cellStyle name="Percentage" xfId="72"/>
    <cellStyle name="PrePop Currency (0)" xfId="73"/>
    <cellStyle name="PrePop Currency (2)" xfId="74"/>
    <cellStyle name="PrePop Units (0)" xfId="75"/>
    <cellStyle name="PrePop Units (1)" xfId="76"/>
    <cellStyle name="PrePop Units (2)" xfId="77"/>
    <cellStyle name="RowLevel_" xfId="78"/>
    <cellStyle name="Shaded" xfId="79"/>
    <cellStyle name="Shaded 2" xfId="80"/>
    <cellStyle name="Style 1" xfId="81"/>
    <cellStyle name="Style 1 2" xfId="82"/>
    <cellStyle name="subtitle" xfId="83"/>
    <cellStyle name="SUBTOTAL" xfId="84"/>
    <cellStyle name="Text Indent A" xfId="85"/>
    <cellStyle name="Text Indent B" xfId="86"/>
    <cellStyle name="Text Indent C" xfId="87"/>
    <cellStyle name="TITLE 2" xfId="88"/>
    <cellStyle name="topbot" xfId="89"/>
    <cellStyle name="unitcost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139"/>
  <sheetViews>
    <sheetView tabSelected="1" view="pageBreakPreview" topLeftCell="E1" zoomScaleNormal="100" zoomScaleSheetLayoutView="100" workbookViewId="0">
      <pane ySplit="4" topLeftCell="A5" activePane="bottomLeft" state="frozen"/>
      <selection pane="bottomLeft" activeCell="P118" sqref="P118"/>
    </sheetView>
  </sheetViews>
  <sheetFormatPr defaultRowHeight="15"/>
  <cols>
    <col min="1" max="1" width="9.42578125" customWidth="1"/>
    <col min="2" max="2" width="28.140625" customWidth="1"/>
    <col min="3" max="3" width="36.5703125" hidden="1" customWidth="1"/>
    <col min="4" max="4" width="9.28515625" customWidth="1"/>
    <col min="5" max="5" width="14.42578125" customWidth="1"/>
    <col min="6" max="6" width="12.7109375" customWidth="1"/>
    <col min="7" max="8" width="14.5703125" customWidth="1"/>
    <col min="9" max="9" width="15.42578125" customWidth="1"/>
    <col min="10" max="14" width="14.5703125" customWidth="1"/>
    <col min="15" max="15" width="3.5703125" customWidth="1"/>
  </cols>
  <sheetData>
    <row r="1" spans="1:15" ht="27.75">
      <c r="A1" s="1" t="s">
        <v>393</v>
      </c>
      <c r="B1" s="2"/>
      <c r="C1" s="3"/>
      <c r="D1" s="4"/>
      <c r="E1" s="4"/>
      <c r="F1" s="4"/>
      <c r="G1" s="2"/>
      <c r="H1" s="35"/>
      <c r="I1" s="35"/>
      <c r="J1" s="35"/>
      <c r="K1" s="35"/>
      <c r="L1" s="35"/>
      <c r="M1" s="35"/>
      <c r="N1" s="35"/>
      <c r="O1" s="5"/>
    </row>
    <row r="2" spans="1:15" ht="16.5" thickBot="1">
      <c r="A2" s="6" t="s">
        <v>0</v>
      </c>
      <c r="B2" s="5"/>
      <c r="C2" s="7"/>
      <c r="D2" s="5"/>
      <c r="E2" s="8"/>
      <c r="F2" s="34">
        <v>41919</v>
      </c>
      <c r="G2" s="34"/>
      <c r="H2" s="36"/>
      <c r="I2" s="36"/>
      <c r="J2" s="36"/>
      <c r="K2" s="36"/>
      <c r="L2" s="36"/>
      <c r="M2" s="36"/>
      <c r="N2" s="36"/>
      <c r="O2" s="5"/>
    </row>
    <row r="3" spans="1:15">
      <c r="A3" s="5"/>
      <c r="B3" s="5"/>
      <c r="C3" s="5"/>
      <c r="D3" s="7"/>
      <c r="E3" s="9"/>
      <c r="F3" s="5"/>
      <c r="G3" s="9"/>
      <c r="H3" s="35"/>
      <c r="I3" s="35"/>
      <c r="J3" s="35"/>
      <c r="K3" s="35"/>
      <c r="L3" s="35"/>
      <c r="M3" s="35"/>
      <c r="N3" s="35"/>
      <c r="O3" s="5"/>
    </row>
    <row r="4" spans="1:15" ht="32.25" thickBot="1">
      <c r="A4" s="10" t="s">
        <v>1</v>
      </c>
      <c r="B4" s="10" t="s">
        <v>2</v>
      </c>
      <c r="C4" s="11" t="s">
        <v>3</v>
      </c>
      <c r="D4" s="12" t="s">
        <v>4</v>
      </c>
      <c r="E4" s="13" t="s">
        <v>5</v>
      </c>
      <c r="F4" s="14" t="s">
        <v>6</v>
      </c>
      <c r="G4" s="13" t="s">
        <v>7</v>
      </c>
      <c r="H4" s="38" t="s">
        <v>401</v>
      </c>
      <c r="I4" s="38" t="s">
        <v>396</v>
      </c>
      <c r="J4" s="38" t="s">
        <v>397</v>
      </c>
      <c r="K4" s="38" t="s">
        <v>398</v>
      </c>
      <c r="L4" s="38" t="s">
        <v>399</v>
      </c>
      <c r="M4" s="38" t="s">
        <v>402</v>
      </c>
      <c r="N4" s="38" t="s">
        <v>400</v>
      </c>
      <c r="O4" s="15"/>
    </row>
    <row r="5" spans="1:15">
      <c r="A5" s="16" t="s">
        <v>8</v>
      </c>
      <c r="B5" s="16" t="s">
        <v>9</v>
      </c>
      <c r="C5" s="17" t="s">
        <v>10</v>
      </c>
      <c r="D5" s="18">
        <v>9</v>
      </c>
      <c r="E5" s="19">
        <v>436294.50999999995</v>
      </c>
      <c r="F5" s="20">
        <v>348.58490164482157</v>
      </c>
      <c r="G5" s="21">
        <v>152085678.8565256</v>
      </c>
      <c r="H5" s="37">
        <f>G5*8%</f>
        <v>12166854.308522047</v>
      </c>
      <c r="I5" s="37">
        <f t="shared" ref="I5:I68" si="0">G5*10%</f>
        <v>15208567.885652561</v>
      </c>
      <c r="J5" s="37">
        <f>G5*5%</f>
        <v>7604283.9428262804</v>
      </c>
      <c r="K5" s="37">
        <f>G5*4%</f>
        <v>6083427.1542610237</v>
      </c>
      <c r="L5" s="37">
        <f>SUM(H5:K5)</f>
        <v>41063133.291261911</v>
      </c>
      <c r="M5" s="49">
        <f>L5/G5</f>
        <v>0.27</v>
      </c>
      <c r="N5" s="37">
        <f>G5+L5</f>
        <v>193148812.14778751</v>
      </c>
      <c r="O5" s="5"/>
    </row>
    <row r="6" spans="1:15">
      <c r="A6" s="16" t="s">
        <v>11</v>
      </c>
      <c r="B6" s="16" t="s">
        <v>12</v>
      </c>
      <c r="C6" s="17" t="s">
        <v>13</v>
      </c>
      <c r="D6" s="18">
        <v>5</v>
      </c>
      <c r="E6" s="19">
        <v>108760.01999999997</v>
      </c>
      <c r="F6" s="20">
        <v>318.85497290588961</v>
      </c>
      <c r="G6" s="21">
        <v>34678673.230344005</v>
      </c>
      <c r="H6" s="37">
        <f t="shared" ref="H6:H69" si="1">G6*8%</f>
        <v>2774293.8584275204</v>
      </c>
      <c r="I6" s="37">
        <f t="shared" si="0"/>
        <v>3467867.3230344006</v>
      </c>
      <c r="J6" s="37">
        <f t="shared" ref="J6:J69" si="2">G6*5%</f>
        <v>1733933.6615172003</v>
      </c>
      <c r="K6" s="48">
        <f>G6*8%</f>
        <v>2774293.8584275204</v>
      </c>
      <c r="L6" s="37">
        <f t="shared" ref="L6:L69" si="3">SUM(H6:K6)</f>
        <v>10750388.701406641</v>
      </c>
      <c r="M6" s="49">
        <f t="shared" ref="M6:M69" si="4">L6/G6</f>
        <v>0.31</v>
      </c>
      <c r="N6" s="37">
        <f t="shared" ref="N6:N69" si="5">G6+L6</f>
        <v>45429061.931750648</v>
      </c>
      <c r="O6" s="5"/>
    </row>
    <row r="7" spans="1:15">
      <c r="A7" s="16" t="s">
        <v>14</v>
      </c>
      <c r="B7" s="16" t="s">
        <v>15</v>
      </c>
      <c r="C7" s="17" t="s">
        <v>16</v>
      </c>
      <c r="D7" s="18">
        <v>8</v>
      </c>
      <c r="E7" s="19">
        <v>137369.66</v>
      </c>
      <c r="F7" s="20">
        <v>286.63898243224878</v>
      </c>
      <c r="G7" s="21">
        <v>39375499.559463993</v>
      </c>
      <c r="H7" s="37">
        <f t="shared" si="1"/>
        <v>3150039.9647571193</v>
      </c>
      <c r="I7" s="37">
        <f t="shared" si="0"/>
        <v>3937549.9559463994</v>
      </c>
      <c r="J7" s="37">
        <f t="shared" si="2"/>
        <v>1968774.9779731997</v>
      </c>
      <c r="K7" s="37">
        <f t="shared" ref="K7:K69" si="6">G7*4%</f>
        <v>1575019.9823785597</v>
      </c>
      <c r="L7" s="37">
        <f t="shared" si="3"/>
        <v>10631384.881055279</v>
      </c>
      <c r="M7" s="49">
        <f t="shared" si="4"/>
        <v>0.27</v>
      </c>
      <c r="N7" s="37">
        <f t="shared" si="5"/>
        <v>50006884.440519273</v>
      </c>
      <c r="O7" s="5"/>
    </row>
    <row r="8" spans="1:15">
      <c r="A8" s="16" t="s">
        <v>17</v>
      </c>
      <c r="B8" s="16" t="s">
        <v>18</v>
      </c>
      <c r="C8" s="17" t="s">
        <v>19</v>
      </c>
      <c r="D8" s="18">
        <v>7</v>
      </c>
      <c r="E8" s="19">
        <v>59904.42</v>
      </c>
      <c r="F8" s="20">
        <v>277.22029259789514</v>
      </c>
      <c r="G8" s="21">
        <v>16606720.8403072</v>
      </c>
      <c r="H8" s="37">
        <f t="shared" si="1"/>
        <v>1328537.667224576</v>
      </c>
      <c r="I8" s="37">
        <f t="shared" si="0"/>
        <v>1660672.0840307202</v>
      </c>
      <c r="J8" s="37">
        <f t="shared" si="2"/>
        <v>830336.04201536009</v>
      </c>
      <c r="K8" s="48">
        <f>G8*8%</f>
        <v>1328537.667224576</v>
      </c>
      <c r="L8" s="37">
        <f t="shared" si="3"/>
        <v>5148083.4604952326</v>
      </c>
      <c r="M8" s="49">
        <f t="shared" si="4"/>
        <v>0.31000000000000005</v>
      </c>
      <c r="N8" s="37">
        <f t="shared" si="5"/>
        <v>21754804.300802432</v>
      </c>
      <c r="O8" s="5"/>
    </row>
    <row r="9" spans="1:15">
      <c r="A9" s="16" t="s">
        <v>20</v>
      </c>
      <c r="B9" s="16" t="s">
        <v>21</v>
      </c>
      <c r="C9" s="17" t="s">
        <v>22</v>
      </c>
      <c r="D9" s="18">
        <v>7</v>
      </c>
      <c r="E9" s="19">
        <v>228910.23</v>
      </c>
      <c r="F9" s="20">
        <v>350.94545638475137</v>
      </c>
      <c r="G9" s="21">
        <v>80335005.138488412</v>
      </c>
      <c r="H9" s="37">
        <f t="shared" si="1"/>
        <v>6426800.4110790733</v>
      </c>
      <c r="I9" s="37">
        <f t="shared" si="0"/>
        <v>8033500.5138488412</v>
      </c>
      <c r="J9" s="37">
        <f t="shared" si="2"/>
        <v>4016750.2569244206</v>
      </c>
      <c r="K9" s="48">
        <f>G9*8%</f>
        <v>6426800.4110790733</v>
      </c>
      <c r="L9" s="37">
        <f t="shared" si="3"/>
        <v>24903851.592931405</v>
      </c>
      <c r="M9" s="49">
        <f t="shared" si="4"/>
        <v>0.30999999999999994</v>
      </c>
      <c r="N9" s="37">
        <f t="shared" si="5"/>
        <v>105238856.73141982</v>
      </c>
      <c r="O9" s="5"/>
    </row>
    <row r="10" spans="1:15">
      <c r="A10" s="16" t="s">
        <v>23</v>
      </c>
      <c r="B10" s="16" t="s">
        <v>24</v>
      </c>
      <c r="C10" s="17" t="s">
        <v>25</v>
      </c>
      <c r="D10" s="18">
        <v>10</v>
      </c>
      <c r="E10" s="19">
        <v>116457.28</v>
      </c>
      <c r="F10" s="20">
        <v>284.48509581202313</v>
      </c>
      <c r="G10" s="21">
        <v>33130360.458807606</v>
      </c>
      <c r="H10" s="37">
        <f t="shared" si="1"/>
        <v>2650428.8367046085</v>
      </c>
      <c r="I10" s="37">
        <f t="shared" si="0"/>
        <v>3313036.045880761</v>
      </c>
      <c r="J10" s="37">
        <f t="shared" si="2"/>
        <v>1656518.0229403805</v>
      </c>
      <c r="K10" s="37">
        <f t="shared" si="6"/>
        <v>1325214.4183523043</v>
      </c>
      <c r="L10" s="37">
        <f t="shared" si="3"/>
        <v>8945197.3238780536</v>
      </c>
      <c r="M10" s="49">
        <f t="shared" si="4"/>
        <v>0.27</v>
      </c>
      <c r="N10" s="37">
        <f t="shared" si="5"/>
        <v>42075557.78268566</v>
      </c>
      <c r="O10" s="5"/>
    </row>
    <row r="11" spans="1:15">
      <c r="A11" s="16" t="s">
        <v>26</v>
      </c>
      <c r="B11" s="16" t="s">
        <v>27</v>
      </c>
      <c r="C11" s="17" t="s">
        <v>28</v>
      </c>
      <c r="D11" s="18">
        <v>5</v>
      </c>
      <c r="E11" s="19">
        <v>163530.34999999998</v>
      </c>
      <c r="F11" s="20">
        <v>249.25001418639661</v>
      </c>
      <c r="G11" s="21">
        <v>40759942.057406396</v>
      </c>
      <c r="H11" s="37">
        <f t="shared" si="1"/>
        <v>3260795.3645925117</v>
      </c>
      <c r="I11" s="37">
        <f t="shared" si="0"/>
        <v>4075994.2057406399</v>
      </c>
      <c r="J11" s="37">
        <f t="shared" si="2"/>
        <v>2037997.10287032</v>
      </c>
      <c r="K11" s="37">
        <f t="shared" si="6"/>
        <v>1630397.6822962558</v>
      </c>
      <c r="L11" s="37">
        <f t="shared" si="3"/>
        <v>11005184.355499728</v>
      </c>
      <c r="M11" s="49">
        <f t="shared" si="4"/>
        <v>0.27</v>
      </c>
      <c r="N11" s="37">
        <f t="shared" si="5"/>
        <v>51765126.412906125</v>
      </c>
      <c r="O11" s="5"/>
    </row>
    <row r="12" spans="1:15">
      <c r="A12" s="16" t="s">
        <v>29</v>
      </c>
      <c r="B12" s="16" t="s">
        <v>30</v>
      </c>
      <c r="C12" s="17" t="s">
        <v>31</v>
      </c>
      <c r="D12" s="18">
        <v>3</v>
      </c>
      <c r="E12" s="19">
        <v>6581.37</v>
      </c>
      <c r="F12" s="20">
        <v>241.89828574670625</v>
      </c>
      <c r="G12" s="21">
        <v>1592022.1208648002</v>
      </c>
      <c r="H12" s="37">
        <f t="shared" si="1"/>
        <v>127361.76966918401</v>
      </c>
      <c r="I12" s="37">
        <f t="shared" si="0"/>
        <v>159202.21208648002</v>
      </c>
      <c r="J12" s="37">
        <f t="shared" si="2"/>
        <v>79601.106043240012</v>
      </c>
      <c r="K12" s="37">
        <f t="shared" si="6"/>
        <v>63680.884834592005</v>
      </c>
      <c r="L12" s="37">
        <f t="shared" si="3"/>
        <v>429845.97263349604</v>
      </c>
      <c r="M12" s="49">
        <f t="shared" si="4"/>
        <v>0.27</v>
      </c>
      <c r="N12" s="37">
        <f t="shared" si="5"/>
        <v>2021868.0934982961</v>
      </c>
      <c r="O12" s="5"/>
    </row>
    <row r="13" spans="1:15">
      <c r="A13" s="16" t="s">
        <v>32</v>
      </c>
      <c r="B13" s="16" t="s">
        <v>33</v>
      </c>
      <c r="C13" s="17" t="s">
        <v>34</v>
      </c>
      <c r="D13" s="18">
        <v>5</v>
      </c>
      <c r="E13" s="19">
        <v>68403.789999999994</v>
      </c>
      <c r="F13" s="20">
        <v>255.23067185636933</v>
      </c>
      <c r="G13" s="21">
        <v>17458745.279221997</v>
      </c>
      <c r="H13" s="37">
        <f t="shared" si="1"/>
        <v>1396699.6223377597</v>
      </c>
      <c r="I13" s="37">
        <f t="shared" si="0"/>
        <v>1745874.5279221998</v>
      </c>
      <c r="J13" s="37">
        <f t="shared" si="2"/>
        <v>872937.2639610999</v>
      </c>
      <c r="K13" s="37">
        <f t="shared" si="6"/>
        <v>698349.81116887985</v>
      </c>
      <c r="L13" s="37">
        <f t="shared" si="3"/>
        <v>4713861.2253899397</v>
      </c>
      <c r="M13" s="49">
        <f t="shared" si="4"/>
        <v>0.27</v>
      </c>
      <c r="N13" s="37">
        <f t="shared" si="5"/>
        <v>22172606.504611935</v>
      </c>
      <c r="O13" s="5"/>
    </row>
    <row r="14" spans="1:15">
      <c r="A14" s="16" t="s">
        <v>35</v>
      </c>
      <c r="B14" s="16" t="s">
        <v>36</v>
      </c>
      <c r="C14" s="17" t="s">
        <v>37</v>
      </c>
      <c r="D14" s="18">
        <v>4</v>
      </c>
      <c r="E14" s="19">
        <v>13962.140000000001</v>
      </c>
      <c r="F14" s="20">
        <v>255.71255701544314</v>
      </c>
      <c r="G14" s="21">
        <v>3570294.5208075996</v>
      </c>
      <c r="H14" s="37">
        <f t="shared" si="1"/>
        <v>285623.56166460796</v>
      </c>
      <c r="I14" s="37">
        <f t="shared" si="0"/>
        <v>357029.45208075998</v>
      </c>
      <c r="J14" s="37">
        <f t="shared" si="2"/>
        <v>178514.72604037999</v>
      </c>
      <c r="K14" s="37">
        <f t="shared" si="6"/>
        <v>142811.78083230398</v>
      </c>
      <c r="L14" s="37">
        <f t="shared" si="3"/>
        <v>963979.52061805199</v>
      </c>
      <c r="M14" s="49">
        <f t="shared" si="4"/>
        <v>0.27</v>
      </c>
      <c r="N14" s="37">
        <f t="shared" si="5"/>
        <v>4534274.0414256519</v>
      </c>
      <c r="O14" s="5"/>
    </row>
    <row r="15" spans="1:15">
      <c r="A15" s="16" t="s">
        <v>38</v>
      </c>
      <c r="B15" s="16" t="s">
        <v>39</v>
      </c>
      <c r="C15" s="17" t="s">
        <v>40</v>
      </c>
      <c r="D15" s="18">
        <v>4</v>
      </c>
      <c r="E15" s="19">
        <v>79399.39</v>
      </c>
      <c r="F15" s="20">
        <v>263.41866610125845</v>
      </c>
      <c r="G15" s="21">
        <v>20915281.4030536</v>
      </c>
      <c r="H15" s="37">
        <f t="shared" si="1"/>
        <v>1673222.5122442881</v>
      </c>
      <c r="I15" s="37">
        <f t="shared" si="0"/>
        <v>2091528.1403053601</v>
      </c>
      <c r="J15" s="37">
        <f t="shared" si="2"/>
        <v>1045764.07015268</v>
      </c>
      <c r="K15" s="37">
        <f t="shared" si="6"/>
        <v>836611.25612214406</v>
      </c>
      <c r="L15" s="37">
        <f t="shared" si="3"/>
        <v>5647125.9788244721</v>
      </c>
      <c r="M15" s="49">
        <f t="shared" si="4"/>
        <v>0.27</v>
      </c>
      <c r="N15" s="37">
        <f t="shared" si="5"/>
        <v>26562407.381878071</v>
      </c>
      <c r="O15" s="5"/>
    </row>
    <row r="16" spans="1:15">
      <c r="A16" s="16" t="s">
        <v>41</v>
      </c>
      <c r="B16" s="16" t="s">
        <v>42</v>
      </c>
      <c r="C16" s="17" t="s">
        <v>43</v>
      </c>
      <c r="D16" s="18">
        <v>6</v>
      </c>
      <c r="E16" s="19">
        <v>162770.21</v>
      </c>
      <c r="F16" s="20">
        <v>275.37143100123785</v>
      </c>
      <c r="G16" s="21">
        <v>44822265.652071998</v>
      </c>
      <c r="H16" s="37">
        <f t="shared" si="1"/>
        <v>3585781.2521657599</v>
      </c>
      <c r="I16" s="37">
        <f t="shared" si="0"/>
        <v>4482226.5652072001</v>
      </c>
      <c r="J16" s="37">
        <f t="shared" si="2"/>
        <v>2241113.2826036001</v>
      </c>
      <c r="K16" s="37">
        <f t="shared" si="6"/>
        <v>1792890.62608288</v>
      </c>
      <c r="L16" s="37">
        <f t="shared" si="3"/>
        <v>12102011.726059441</v>
      </c>
      <c r="M16" s="49">
        <f t="shared" si="4"/>
        <v>0.27</v>
      </c>
      <c r="N16" s="37">
        <f t="shared" si="5"/>
        <v>56924277.378131434</v>
      </c>
      <c r="O16" s="5"/>
    </row>
    <row r="17" spans="1:15">
      <c r="A17" s="16" t="s">
        <v>44</v>
      </c>
      <c r="B17" s="16" t="s">
        <v>45</v>
      </c>
      <c r="C17" s="17" t="s">
        <v>46</v>
      </c>
      <c r="D17" s="18">
        <v>5</v>
      </c>
      <c r="E17" s="19">
        <v>68272.170000000013</v>
      </c>
      <c r="F17" s="20">
        <v>257.71458099537779</v>
      </c>
      <c r="G17" s="21">
        <v>17594733.685195204</v>
      </c>
      <c r="H17" s="37">
        <f t="shared" si="1"/>
        <v>1407578.6948156164</v>
      </c>
      <c r="I17" s="37">
        <f t="shared" si="0"/>
        <v>1759473.3685195204</v>
      </c>
      <c r="J17" s="37">
        <f t="shared" si="2"/>
        <v>879736.68425976019</v>
      </c>
      <c r="K17" s="37">
        <f t="shared" si="6"/>
        <v>703789.34740780818</v>
      </c>
      <c r="L17" s="37">
        <f t="shared" si="3"/>
        <v>4750578.0950027052</v>
      </c>
      <c r="M17" s="49">
        <f t="shared" si="4"/>
        <v>0.27</v>
      </c>
      <c r="N17" s="37">
        <f t="shared" si="5"/>
        <v>22345311.780197911</v>
      </c>
      <c r="O17" s="5"/>
    </row>
    <row r="18" spans="1:15">
      <c r="A18" s="16" t="s">
        <v>47</v>
      </c>
      <c r="B18" s="16" t="s">
        <v>48</v>
      </c>
      <c r="C18" s="17" t="s">
        <v>49</v>
      </c>
      <c r="D18" s="18">
        <v>4</v>
      </c>
      <c r="E18" s="19">
        <v>19670.320000000003</v>
      </c>
      <c r="F18" s="20">
        <v>241.56744758771589</v>
      </c>
      <c r="G18" s="21">
        <v>4751708.9956336003</v>
      </c>
      <c r="H18" s="37">
        <f t="shared" si="1"/>
        <v>380136.71965068806</v>
      </c>
      <c r="I18" s="37">
        <f t="shared" si="0"/>
        <v>475170.89956336003</v>
      </c>
      <c r="J18" s="37">
        <f t="shared" si="2"/>
        <v>237585.44978168001</v>
      </c>
      <c r="K18" s="37">
        <f t="shared" si="6"/>
        <v>190068.35982534403</v>
      </c>
      <c r="L18" s="37">
        <f t="shared" si="3"/>
        <v>1282961.4288210722</v>
      </c>
      <c r="M18" s="49">
        <f t="shared" si="4"/>
        <v>0.27</v>
      </c>
      <c r="N18" s="37">
        <f t="shared" si="5"/>
        <v>6034670.4244546723</v>
      </c>
      <c r="O18" s="5"/>
    </row>
    <row r="19" spans="1:15" ht="25.5">
      <c r="A19" s="16" t="s">
        <v>50</v>
      </c>
      <c r="B19" s="16" t="s">
        <v>51</v>
      </c>
      <c r="C19" s="17" t="s">
        <v>52</v>
      </c>
      <c r="D19" s="18">
        <v>4</v>
      </c>
      <c r="E19" s="19">
        <v>8990.32</v>
      </c>
      <c r="F19" s="20">
        <v>265.13967978910654</v>
      </c>
      <c r="G19" s="21">
        <v>2383690.5660016001</v>
      </c>
      <c r="H19" s="37">
        <f t="shared" si="1"/>
        <v>190695.245280128</v>
      </c>
      <c r="I19" s="37">
        <f t="shared" si="0"/>
        <v>238369.05660016002</v>
      </c>
      <c r="J19" s="37">
        <f t="shared" si="2"/>
        <v>119184.52830008001</v>
      </c>
      <c r="K19" s="37">
        <f t="shared" si="6"/>
        <v>95347.622640064001</v>
      </c>
      <c r="L19" s="37">
        <f t="shared" si="3"/>
        <v>643596.45282043202</v>
      </c>
      <c r="M19" s="49">
        <f t="shared" si="4"/>
        <v>0.27</v>
      </c>
      <c r="N19" s="37">
        <f t="shared" si="5"/>
        <v>3027287.018822032</v>
      </c>
      <c r="O19" s="5"/>
    </row>
    <row r="20" spans="1:15">
      <c r="A20" s="16" t="s">
        <v>53</v>
      </c>
      <c r="B20" s="16" t="s">
        <v>54</v>
      </c>
      <c r="C20" s="17" t="s">
        <v>55</v>
      </c>
      <c r="D20" s="18">
        <v>10</v>
      </c>
      <c r="E20" s="19">
        <v>219863.03000000003</v>
      </c>
      <c r="F20" s="20">
        <v>231.90367254968871</v>
      </c>
      <c r="G20" s="21">
        <v>50987044.114902392</v>
      </c>
      <c r="H20" s="37">
        <f t="shared" si="1"/>
        <v>4078963.5291921915</v>
      </c>
      <c r="I20" s="37">
        <f t="shared" si="0"/>
        <v>5098704.4114902392</v>
      </c>
      <c r="J20" s="37">
        <f t="shared" si="2"/>
        <v>2549352.2057451196</v>
      </c>
      <c r="K20" s="37">
        <f t="shared" si="6"/>
        <v>2039481.7645960958</v>
      </c>
      <c r="L20" s="37">
        <f t="shared" si="3"/>
        <v>13766501.911023645</v>
      </c>
      <c r="M20" s="49">
        <f t="shared" si="4"/>
        <v>0.26999999999999996</v>
      </c>
      <c r="N20" s="37">
        <f t="shared" si="5"/>
        <v>64753546.025926039</v>
      </c>
      <c r="O20" s="5"/>
    </row>
    <row r="21" spans="1:15">
      <c r="A21" s="16" t="s">
        <v>56</v>
      </c>
      <c r="B21" s="16" t="s">
        <v>57</v>
      </c>
      <c r="C21" s="17" t="s">
        <v>58</v>
      </c>
      <c r="D21" s="18">
        <v>6</v>
      </c>
      <c r="E21" s="19">
        <v>73955.180000000008</v>
      </c>
      <c r="F21" s="20">
        <v>269.54088210619472</v>
      </c>
      <c r="G21" s="21">
        <v>19933944.45352241</v>
      </c>
      <c r="H21" s="37">
        <f t="shared" si="1"/>
        <v>1594715.5562817929</v>
      </c>
      <c r="I21" s="37">
        <f t="shared" si="0"/>
        <v>1993394.4453522412</v>
      </c>
      <c r="J21" s="37">
        <f t="shared" si="2"/>
        <v>996697.22267612058</v>
      </c>
      <c r="K21" s="37">
        <f t="shared" si="6"/>
        <v>797357.77814089647</v>
      </c>
      <c r="L21" s="37">
        <f t="shared" si="3"/>
        <v>5382165.002451051</v>
      </c>
      <c r="M21" s="49">
        <f t="shared" si="4"/>
        <v>0.27</v>
      </c>
      <c r="N21" s="37">
        <f t="shared" si="5"/>
        <v>25316109.455973461</v>
      </c>
      <c r="O21" s="5"/>
    </row>
    <row r="22" spans="1:15">
      <c r="A22" s="16" t="s">
        <v>59</v>
      </c>
      <c r="B22" s="16" t="s">
        <v>60</v>
      </c>
      <c r="C22" s="17" t="s">
        <v>61</v>
      </c>
      <c r="D22" s="18">
        <v>6</v>
      </c>
      <c r="E22" s="19">
        <v>36087.850000000006</v>
      </c>
      <c r="F22" s="20">
        <v>285.74662540805281</v>
      </c>
      <c r="G22" s="21">
        <v>10311981.355732</v>
      </c>
      <c r="H22" s="37">
        <f t="shared" si="1"/>
        <v>824958.50845855998</v>
      </c>
      <c r="I22" s="37">
        <f t="shared" si="0"/>
        <v>1031198.1355732</v>
      </c>
      <c r="J22" s="37">
        <f t="shared" si="2"/>
        <v>515599.06778659998</v>
      </c>
      <c r="K22" s="37">
        <f t="shared" si="6"/>
        <v>412479.25422927999</v>
      </c>
      <c r="L22" s="37">
        <f t="shared" si="3"/>
        <v>2784234.96604764</v>
      </c>
      <c r="M22" s="49">
        <f t="shared" si="4"/>
        <v>0.27</v>
      </c>
      <c r="N22" s="37">
        <f t="shared" si="5"/>
        <v>13096216.321779639</v>
      </c>
      <c r="O22" s="5"/>
    </row>
    <row r="23" spans="1:15">
      <c r="A23" s="16" t="s">
        <v>62</v>
      </c>
      <c r="B23" s="16" t="s">
        <v>63</v>
      </c>
      <c r="C23" s="17" t="s">
        <v>64</v>
      </c>
      <c r="D23" s="18">
        <v>4</v>
      </c>
      <c r="E23" s="19">
        <v>53148.18</v>
      </c>
      <c r="F23" s="20">
        <v>238.45437748248762</v>
      </c>
      <c r="G23" s="21">
        <v>12673416.176227199</v>
      </c>
      <c r="H23" s="37">
        <f t="shared" si="1"/>
        <v>1013873.2940981759</v>
      </c>
      <c r="I23" s="37">
        <f t="shared" si="0"/>
        <v>1267341.6176227201</v>
      </c>
      <c r="J23" s="37">
        <f t="shared" si="2"/>
        <v>633670.80881136004</v>
      </c>
      <c r="K23" s="37">
        <f t="shared" si="6"/>
        <v>506936.64704908797</v>
      </c>
      <c r="L23" s="37">
        <f t="shared" si="3"/>
        <v>3421822.3675813442</v>
      </c>
      <c r="M23" s="49">
        <f t="shared" si="4"/>
        <v>0.27</v>
      </c>
      <c r="N23" s="37">
        <f t="shared" si="5"/>
        <v>16095238.543808542</v>
      </c>
      <c r="O23" s="5"/>
    </row>
    <row r="24" spans="1:15">
      <c r="A24" s="16" t="s">
        <v>65</v>
      </c>
      <c r="B24" s="16" t="s">
        <v>66</v>
      </c>
      <c r="C24" s="17" t="s">
        <v>67</v>
      </c>
      <c r="D24" s="18">
        <v>4</v>
      </c>
      <c r="E24" s="19">
        <v>56357.73</v>
      </c>
      <c r="F24" s="20">
        <v>367.02829464434427</v>
      </c>
      <c r="G24" s="21">
        <v>20684881.531926401</v>
      </c>
      <c r="H24" s="37">
        <f t="shared" si="1"/>
        <v>1654790.5225541121</v>
      </c>
      <c r="I24" s="37">
        <f t="shared" si="0"/>
        <v>2068488.1531926403</v>
      </c>
      <c r="J24" s="37">
        <f t="shared" si="2"/>
        <v>1034244.0765963201</v>
      </c>
      <c r="K24" s="37">
        <f t="shared" si="6"/>
        <v>827395.26127705607</v>
      </c>
      <c r="L24" s="37">
        <f t="shared" si="3"/>
        <v>5584918.0136201289</v>
      </c>
      <c r="M24" s="49">
        <f t="shared" si="4"/>
        <v>0.27</v>
      </c>
      <c r="N24" s="37">
        <f t="shared" si="5"/>
        <v>26269799.545546532</v>
      </c>
      <c r="O24" s="5"/>
    </row>
    <row r="25" spans="1:15">
      <c r="A25" s="16" t="s">
        <v>68</v>
      </c>
      <c r="B25" s="16" t="s">
        <v>69</v>
      </c>
      <c r="C25" s="17" t="s">
        <v>70</v>
      </c>
      <c r="D25" s="18">
        <v>4</v>
      </c>
      <c r="E25" s="19">
        <v>10201.880000000001</v>
      </c>
      <c r="F25" s="20">
        <v>250.63896</v>
      </c>
      <c r="G25" s="21">
        <v>2556988.5932448003</v>
      </c>
      <c r="H25" s="37">
        <f t="shared" si="1"/>
        <v>204559.08745958403</v>
      </c>
      <c r="I25" s="37">
        <f t="shared" si="0"/>
        <v>255698.85932448006</v>
      </c>
      <c r="J25" s="37">
        <f t="shared" si="2"/>
        <v>127849.42966224003</v>
      </c>
      <c r="K25" s="37">
        <f t="shared" si="6"/>
        <v>102279.54372979201</v>
      </c>
      <c r="L25" s="37">
        <f t="shared" si="3"/>
        <v>690386.92017609614</v>
      </c>
      <c r="M25" s="49">
        <f t="shared" si="4"/>
        <v>0.27</v>
      </c>
      <c r="N25" s="37">
        <f t="shared" si="5"/>
        <v>3247375.5134208966</v>
      </c>
      <c r="O25" s="5"/>
    </row>
    <row r="26" spans="1:15">
      <c r="A26" s="16" t="s">
        <v>71</v>
      </c>
      <c r="B26" s="16" t="s">
        <v>72</v>
      </c>
      <c r="C26" s="17" t="s">
        <v>73</v>
      </c>
      <c r="D26" s="18">
        <v>3</v>
      </c>
      <c r="E26" s="19">
        <v>16046.710000000001</v>
      </c>
      <c r="F26" s="20">
        <v>225.72320688858963</v>
      </c>
      <c r="G26" s="21">
        <v>3622114.8412112002</v>
      </c>
      <c r="H26" s="37">
        <f t="shared" si="1"/>
        <v>289769.18729689601</v>
      </c>
      <c r="I26" s="37">
        <f t="shared" si="0"/>
        <v>362211.48412112007</v>
      </c>
      <c r="J26" s="37">
        <f t="shared" si="2"/>
        <v>181105.74206056003</v>
      </c>
      <c r="K26" s="37">
        <f t="shared" si="6"/>
        <v>144884.593648448</v>
      </c>
      <c r="L26" s="37">
        <f t="shared" si="3"/>
        <v>977971.00712702412</v>
      </c>
      <c r="M26" s="49">
        <f t="shared" si="4"/>
        <v>0.27</v>
      </c>
      <c r="N26" s="37">
        <f t="shared" si="5"/>
        <v>4600085.848338224</v>
      </c>
      <c r="O26" s="5"/>
    </row>
    <row r="27" spans="1:15">
      <c r="A27" s="16" t="s">
        <v>74</v>
      </c>
      <c r="B27" s="16" t="s">
        <v>75</v>
      </c>
      <c r="C27" s="17" t="s">
        <v>76</v>
      </c>
      <c r="D27" s="18">
        <v>4</v>
      </c>
      <c r="E27" s="19">
        <v>28922.449999999997</v>
      </c>
      <c r="F27" s="20">
        <v>232.8892570927014</v>
      </c>
      <c r="G27" s="21">
        <v>6735727.8938008007</v>
      </c>
      <c r="H27" s="37">
        <f t="shared" si="1"/>
        <v>538858.23150406405</v>
      </c>
      <c r="I27" s="37">
        <f t="shared" si="0"/>
        <v>673572.78938008007</v>
      </c>
      <c r="J27" s="37">
        <f t="shared" si="2"/>
        <v>336786.39469004003</v>
      </c>
      <c r="K27" s="37">
        <f t="shared" si="6"/>
        <v>269429.11575203203</v>
      </c>
      <c r="L27" s="37">
        <f t="shared" si="3"/>
        <v>1818646.5313262162</v>
      </c>
      <c r="M27" s="49">
        <f t="shared" si="4"/>
        <v>0.27</v>
      </c>
      <c r="N27" s="37">
        <f t="shared" si="5"/>
        <v>8554374.4251270164</v>
      </c>
      <c r="O27" s="5"/>
    </row>
    <row r="28" spans="1:15">
      <c r="A28" s="16" t="s">
        <v>77</v>
      </c>
      <c r="B28" s="16" t="s">
        <v>78</v>
      </c>
      <c r="C28" s="17" t="s">
        <v>79</v>
      </c>
      <c r="D28" s="18">
        <v>4</v>
      </c>
      <c r="E28" s="19">
        <v>321465.45999999996</v>
      </c>
      <c r="F28" s="20">
        <v>75.796485880507348</v>
      </c>
      <c r="G28" s="21">
        <v>24365952.199960798</v>
      </c>
      <c r="H28" s="37">
        <f t="shared" si="1"/>
        <v>1949276.175996864</v>
      </c>
      <c r="I28" s="37">
        <f t="shared" si="0"/>
        <v>2436595.2199960798</v>
      </c>
      <c r="J28" s="37">
        <f t="shared" si="2"/>
        <v>1218297.6099980399</v>
      </c>
      <c r="K28" s="37"/>
      <c r="L28" s="37">
        <f t="shared" si="3"/>
        <v>5604169.0059909839</v>
      </c>
      <c r="M28" s="49">
        <f t="shared" si="4"/>
        <v>0.23</v>
      </c>
      <c r="N28" s="37">
        <f t="shared" si="5"/>
        <v>29970121.20595178</v>
      </c>
      <c r="O28" s="5"/>
    </row>
    <row r="29" spans="1:15">
      <c r="A29" s="16" t="s">
        <v>80</v>
      </c>
      <c r="B29" s="16" t="s">
        <v>81</v>
      </c>
      <c r="C29" s="17" t="s">
        <v>82</v>
      </c>
      <c r="D29" s="18">
        <v>4</v>
      </c>
      <c r="E29" s="19">
        <v>81319.17</v>
      </c>
      <c r="F29" s="20">
        <v>269.07351933506453</v>
      </c>
      <c r="G29" s="21">
        <v>21880835.261306398</v>
      </c>
      <c r="H29" s="37">
        <f t="shared" si="1"/>
        <v>1750466.820904512</v>
      </c>
      <c r="I29" s="37">
        <f t="shared" si="0"/>
        <v>2188083.5261306399</v>
      </c>
      <c r="J29" s="37">
        <f t="shared" si="2"/>
        <v>1094041.76306532</v>
      </c>
      <c r="K29" s="37">
        <f t="shared" si="6"/>
        <v>875233.41045225598</v>
      </c>
      <c r="L29" s="37">
        <f t="shared" si="3"/>
        <v>5907825.5205527283</v>
      </c>
      <c r="M29" s="49">
        <f t="shared" si="4"/>
        <v>0.27</v>
      </c>
      <c r="N29" s="37">
        <f t="shared" si="5"/>
        <v>27788660.781859126</v>
      </c>
      <c r="O29" s="5"/>
    </row>
    <row r="30" spans="1:15">
      <c r="A30" s="16" t="s">
        <v>83</v>
      </c>
      <c r="B30" s="16" t="s">
        <v>84</v>
      </c>
      <c r="C30" s="17" t="s">
        <v>85</v>
      </c>
      <c r="D30" s="18">
        <v>5</v>
      </c>
      <c r="E30" s="19">
        <v>89638.03</v>
      </c>
      <c r="F30" s="20">
        <v>279.17852515652561</v>
      </c>
      <c r="G30" s="21">
        <v>25025013.013336398</v>
      </c>
      <c r="H30" s="37">
        <f t="shared" si="1"/>
        <v>2002001.0410669118</v>
      </c>
      <c r="I30" s="37">
        <f t="shared" si="0"/>
        <v>2502501.3013336398</v>
      </c>
      <c r="J30" s="37">
        <f t="shared" si="2"/>
        <v>1251250.6506668199</v>
      </c>
      <c r="K30" s="37">
        <f t="shared" si="6"/>
        <v>1001000.5205334559</v>
      </c>
      <c r="L30" s="37">
        <f t="shared" si="3"/>
        <v>6756753.5136008272</v>
      </c>
      <c r="M30" s="49">
        <f t="shared" si="4"/>
        <v>0.27</v>
      </c>
      <c r="N30" s="37">
        <f t="shared" si="5"/>
        <v>31781766.526937224</v>
      </c>
      <c r="O30" s="5"/>
    </row>
    <row r="31" spans="1:15">
      <c r="A31" s="16" t="s">
        <v>86</v>
      </c>
      <c r="B31" s="16" t="s">
        <v>87</v>
      </c>
      <c r="C31" s="17" t="s">
        <v>88</v>
      </c>
      <c r="D31" s="18">
        <v>3</v>
      </c>
      <c r="E31" s="19">
        <v>68522.910000000018</v>
      </c>
      <c r="F31" s="20">
        <v>246.83021561309627</v>
      </c>
      <c r="G31" s="21">
        <v>16913524.649736796</v>
      </c>
      <c r="H31" s="37">
        <f t="shared" si="1"/>
        <v>1353081.9719789436</v>
      </c>
      <c r="I31" s="37">
        <f t="shared" si="0"/>
        <v>1691352.4649736797</v>
      </c>
      <c r="J31" s="37">
        <f t="shared" si="2"/>
        <v>845676.23248683987</v>
      </c>
      <c r="K31" s="37">
        <f t="shared" si="6"/>
        <v>676540.98598947178</v>
      </c>
      <c r="L31" s="37">
        <f t="shared" si="3"/>
        <v>4566651.6554289348</v>
      </c>
      <c r="M31" s="49">
        <f t="shared" si="4"/>
        <v>0.27</v>
      </c>
      <c r="N31" s="37">
        <f t="shared" si="5"/>
        <v>21480176.30516573</v>
      </c>
      <c r="O31" s="5"/>
    </row>
    <row r="32" spans="1:15">
      <c r="A32" s="16" t="s">
        <v>89</v>
      </c>
      <c r="B32" s="16" t="s">
        <v>90</v>
      </c>
      <c r="C32" s="17" t="s">
        <v>91</v>
      </c>
      <c r="D32" s="18">
        <v>6</v>
      </c>
      <c r="E32" s="19">
        <v>41181.47</v>
      </c>
      <c r="F32" s="20">
        <v>347.36941707850644</v>
      </c>
      <c r="G32" s="21">
        <v>14305183.228336001</v>
      </c>
      <c r="H32" s="37">
        <f t="shared" si="1"/>
        <v>1144414.6582668801</v>
      </c>
      <c r="I32" s="37">
        <f t="shared" si="0"/>
        <v>1430518.3228336002</v>
      </c>
      <c r="J32" s="37">
        <f t="shared" si="2"/>
        <v>715259.16141680011</v>
      </c>
      <c r="K32" s="48">
        <f>G32*8%</f>
        <v>1144414.6582668801</v>
      </c>
      <c r="L32" s="37">
        <f t="shared" si="3"/>
        <v>4434606.8007841604</v>
      </c>
      <c r="M32" s="49">
        <f t="shared" si="4"/>
        <v>0.31</v>
      </c>
      <c r="N32" s="37">
        <f t="shared" si="5"/>
        <v>18739790.029120162</v>
      </c>
      <c r="O32" s="5"/>
    </row>
    <row r="33" spans="1:15">
      <c r="A33" s="16" t="s">
        <v>92</v>
      </c>
      <c r="B33" s="16" t="s">
        <v>93</v>
      </c>
      <c r="C33" s="17" t="s">
        <v>94</v>
      </c>
      <c r="D33" s="18">
        <v>8</v>
      </c>
      <c r="E33" s="19">
        <v>694044.37000000011</v>
      </c>
      <c r="F33" s="20">
        <v>75.464777183987806</v>
      </c>
      <c r="G33" s="21">
        <v>52375903.737851202</v>
      </c>
      <c r="H33" s="37">
        <f t="shared" si="1"/>
        <v>4190072.2990280963</v>
      </c>
      <c r="I33" s="37">
        <f t="shared" si="0"/>
        <v>5237590.3737851204</v>
      </c>
      <c r="J33" s="37">
        <f t="shared" si="2"/>
        <v>2618795.1868925602</v>
      </c>
      <c r="K33" s="37"/>
      <c r="L33" s="37">
        <f t="shared" si="3"/>
        <v>12046457.859705776</v>
      </c>
      <c r="M33" s="49">
        <f t="shared" si="4"/>
        <v>0.22999999999999998</v>
      </c>
      <c r="N33" s="37">
        <f t="shared" si="5"/>
        <v>64422361.597556978</v>
      </c>
      <c r="O33" s="5"/>
    </row>
    <row r="34" spans="1:15">
      <c r="A34" s="16" t="s">
        <v>95</v>
      </c>
      <c r="B34" s="16" t="s">
        <v>96</v>
      </c>
      <c r="C34" s="17" t="s">
        <v>97</v>
      </c>
      <c r="D34" s="18">
        <v>1</v>
      </c>
      <c r="E34" s="19">
        <v>17689</v>
      </c>
      <c r="F34" s="20">
        <v>235.01275312431451</v>
      </c>
      <c r="G34" s="21">
        <v>4157140.5900159995</v>
      </c>
      <c r="H34" s="37">
        <f t="shared" si="1"/>
        <v>332571.24720127997</v>
      </c>
      <c r="I34" s="37">
        <f t="shared" si="0"/>
        <v>415714.05900159996</v>
      </c>
      <c r="J34" s="37">
        <f t="shared" si="2"/>
        <v>207857.02950079998</v>
      </c>
      <c r="K34" s="37">
        <f t="shared" si="6"/>
        <v>166285.62360063998</v>
      </c>
      <c r="L34" s="37">
        <f t="shared" si="3"/>
        <v>1122427.9593043197</v>
      </c>
      <c r="M34" s="49">
        <f t="shared" si="4"/>
        <v>0.26999999999999996</v>
      </c>
      <c r="N34" s="37">
        <f t="shared" si="5"/>
        <v>5279568.5493203197</v>
      </c>
      <c r="O34" s="5"/>
    </row>
    <row r="35" spans="1:15">
      <c r="A35" s="16" t="s">
        <v>98</v>
      </c>
      <c r="B35" s="16" t="s">
        <v>99</v>
      </c>
      <c r="C35" s="17" t="s">
        <v>100</v>
      </c>
      <c r="D35" s="18">
        <v>7</v>
      </c>
      <c r="E35" s="19">
        <v>593948.0199999999</v>
      </c>
      <c r="F35" s="20">
        <v>76.298736294745808</v>
      </c>
      <c r="G35" s="21">
        <v>45317483.350766398</v>
      </c>
      <c r="H35" s="37">
        <f t="shared" si="1"/>
        <v>3625398.6680613118</v>
      </c>
      <c r="I35" s="37">
        <f t="shared" si="0"/>
        <v>4531748.3350766404</v>
      </c>
      <c r="J35" s="37">
        <f t="shared" si="2"/>
        <v>2265874.1675383202</v>
      </c>
      <c r="K35" s="37"/>
      <c r="L35" s="37">
        <f t="shared" si="3"/>
        <v>10423021.170676272</v>
      </c>
      <c r="M35" s="49">
        <f t="shared" si="4"/>
        <v>0.23</v>
      </c>
      <c r="N35" s="37">
        <f t="shared" si="5"/>
        <v>55740504.521442667</v>
      </c>
      <c r="O35" s="5"/>
    </row>
    <row r="36" spans="1:15">
      <c r="A36" s="16" t="s">
        <v>101</v>
      </c>
      <c r="B36" s="16" t="s">
        <v>102</v>
      </c>
      <c r="C36" s="17" t="s">
        <v>103</v>
      </c>
      <c r="D36" s="18">
        <v>4</v>
      </c>
      <c r="E36" s="19">
        <v>97291.18</v>
      </c>
      <c r="F36" s="20">
        <v>147.31725546413563</v>
      </c>
      <c r="G36" s="21">
        <v>14332669.618467201</v>
      </c>
      <c r="H36" s="37">
        <f t="shared" si="1"/>
        <v>1146613.5694773761</v>
      </c>
      <c r="I36" s="37">
        <f t="shared" si="0"/>
        <v>1433266.9618467202</v>
      </c>
      <c r="J36" s="37">
        <f t="shared" si="2"/>
        <v>716633.4809233601</v>
      </c>
      <c r="K36" s="37">
        <f t="shared" si="6"/>
        <v>573306.78473868803</v>
      </c>
      <c r="L36" s="37">
        <f t="shared" si="3"/>
        <v>3869820.796986144</v>
      </c>
      <c r="M36" s="49">
        <f t="shared" si="4"/>
        <v>0.27</v>
      </c>
      <c r="N36" s="37">
        <f t="shared" si="5"/>
        <v>18202490.415453345</v>
      </c>
      <c r="O36" s="5"/>
    </row>
    <row r="37" spans="1:15">
      <c r="A37" s="16" t="s">
        <v>104</v>
      </c>
      <c r="B37" s="16" t="s">
        <v>105</v>
      </c>
      <c r="C37" s="17" t="s">
        <v>106</v>
      </c>
      <c r="D37" s="18">
        <v>4</v>
      </c>
      <c r="E37" s="19">
        <v>134677.80000000002</v>
      </c>
      <c r="F37" s="20">
        <v>236.58976104232175</v>
      </c>
      <c r="G37" s="21">
        <v>31863388.519705605</v>
      </c>
      <c r="H37" s="37">
        <f t="shared" si="1"/>
        <v>2549071.0815764484</v>
      </c>
      <c r="I37" s="37">
        <f t="shared" si="0"/>
        <v>3186338.8519705608</v>
      </c>
      <c r="J37" s="37">
        <f t="shared" si="2"/>
        <v>1593169.4259852804</v>
      </c>
      <c r="K37" s="37">
        <f t="shared" si="6"/>
        <v>1274535.5407882242</v>
      </c>
      <c r="L37" s="37">
        <f t="shared" si="3"/>
        <v>8603114.9003205132</v>
      </c>
      <c r="M37" s="49">
        <f t="shared" si="4"/>
        <v>0.27</v>
      </c>
      <c r="N37" s="37">
        <f t="shared" si="5"/>
        <v>40466503.420026116</v>
      </c>
      <c r="O37" s="5"/>
    </row>
    <row r="38" spans="1:15">
      <c r="A38" s="16" t="s">
        <v>107</v>
      </c>
      <c r="B38" s="16" t="s">
        <v>108</v>
      </c>
      <c r="C38" s="17" t="s">
        <v>109</v>
      </c>
      <c r="D38" s="18">
        <v>4</v>
      </c>
      <c r="E38" s="19">
        <v>19458.18</v>
      </c>
      <c r="F38" s="20">
        <v>266.9430626030595</v>
      </c>
      <c r="G38" s="21">
        <v>5194226.1618816005</v>
      </c>
      <c r="H38" s="37">
        <f t="shared" si="1"/>
        <v>415538.09295052802</v>
      </c>
      <c r="I38" s="37">
        <f t="shared" si="0"/>
        <v>519422.61618816009</v>
      </c>
      <c r="J38" s="37">
        <f t="shared" si="2"/>
        <v>259711.30809408004</v>
      </c>
      <c r="K38" s="37">
        <f t="shared" si="6"/>
        <v>207769.04647526401</v>
      </c>
      <c r="L38" s="37">
        <f t="shared" si="3"/>
        <v>1402441.0637080322</v>
      </c>
      <c r="M38" s="49">
        <f t="shared" si="4"/>
        <v>0.27</v>
      </c>
      <c r="N38" s="37">
        <f t="shared" si="5"/>
        <v>6596667.225589633</v>
      </c>
      <c r="O38" s="5"/>
    </row>
    <row r="39" spans="1:15">
      <c r="A39" s="16" t="s">
        <v>110</v>
      </c>
      <c r="B39" s="16" t="s">
        <v>111</v>
      </c>
      <c r="C39" s="17" t="s">
        <v>112</v>
      </c>
      <c r="D39" s="18">
        <v>5</v>
      </c>
      <c r="E39" s="19">
        <v>39085.37000000001</v>
      </c>
      <c r="F39" s="20">
        <v>308.31796378108731</v>
      </c>
      <c r="G39" s="21">
        <v>12050721.6920304</v>
      </c>
      <c r="H39" s="37">
        <f t="shared" si="1"/>
        <v>964057.73536243197</v>
      </c>
      <c r="I39" s="37">
        <f t="shared" si="0"/>
        <v>1205072.16920304</v>
      </c>
      <c r="J39" s="37">
        <f t="shared" si="2"/>
        <v>602536.08460151998</v>
      </c>
      <c r="K39" s="37">
        <f t="shared" si="6"/>
        <v>482028.86768121598</v>
      </c>
      <c r="L39" s="37">
        <f t="shared" si="3"/>
        <v>3253694.8568482082</v>
      </c>
      <c r="M39" s="49">
        <f t="shared" si="4"/>
        <v>0.27</v>
      </c>
      <c r="N39" s="37">
        <f t="shared" si="5"/>
        <v>15304416.548878608</v>
      </c>
      <c r="O39" s="5"/>
    </row>
    <row r="40" spans="1:15">
      <c r="A40" s="16" t="s">
        <v>113</v>
      </c>
      <c r="B40" s="16" t="s">
        <v>114</v>
      </c>
      <c r="C40" s="17" t="s">
        <v>115</v>
      </c>
      <c r="D40" s="18">
        <v>6</v>
      </c>
      <c r="E40" s="19">
        <v>27176.58</v>
      </c>
      <c r="F40" s="20">
        <v>243.8042960094611</v>
      </c>
      <c r="G40" s="21">
        <v>6625766.9548448008</v>
      </c>
      <c r="H40" s="37">
        <f t="shared" si="1"/>
        <v>530061.35638758412</v>
      </c>
      <c r="I40" s="37">
        <f t="shared" si="0"/>
        <v>662576.69548448012</v>
      </c>
      <c r="J40" s="37">
        <f t="shared" si="2"/>
        <v>331288.34774224006</v>
      </c>
      <c r="K40" s="37">
        <f t="shared" si="6"/>
        <v>265030.67819379206</v>
      </c>
      <c r="L40" s="37">
        <f t="shared" si="3"/>
        <v>1788957.0778080963</v>
      </c>
      <c r="M40" s="49">
        <f t="shared" si="4"/>
        <v>0.27</v>
      </c>
      <c r="N40" s="37">
        <f t="shared" si="5"/>
        <v>8414724.0326528978</v>
      </c>
      <c r="O40" s="5"/>
    </row>
    <row r="41" spans="1:15">
      <c r="A41" s="16" t="s">
        <v>116</v>
      </c>
      <c r="B41" s="16" t="s">
        <v>117</v>
      </c>
      <c r="C41" s="17" t="s">
        <v>118</v>
      </c>
      <c r="D41" s="18">
        <v>5</v>
      </c>
      <c r="E41" s="19">
        <v>48008.68</v>
      </c>
      <c r="F41" s="20">
        <v>242.98341305470592</v>
      </c>
      <c r="G41" s="21">
        <v>11665312.9226512</v>
      </c>
      <c r="H41" s="37">
        <f t="shared" si="1"/>
        <v>933225.03381209599</v>
      </c>
      <c r="I41" s="37">
        <f t="shared" si="0"/>
        <v>1166531.29226512</v>
      </c>
      <c r="J41" s="37">
        <f t="shared" si="2"/>
        <v>583265.64613255998</v>
      </c>
      <c r="K41" s="37">
        <f t="shared" si="6"/>
        <v>466612.516906048</v>
      </c>
      <c r="L41" s="37">
        <f t="shared" si="3"/>
        <v>3149634.489115824</v>
      </c>
      <c r="M41" s="49">
        <f t="shared" si="4"/>
        <v>0.27</v>
      </c>
      <c r="N41" s="37">
        <f t="shared" si="5"/>
        <v>14814947.411767025</v>
      </c>
      <c r="O41" s="5"/>
    </row>
    <row r="42" spans="1:15">
      <c r="A42" s="16" t="s">
        <v>119</v>
      </c>
      <c r="B42" s="16" t="s">
        <v>120</v>
      </c>
      <c r="C42" s="17" t="s">
        <v>121</v>
      </c>
      <c r="D42" s="18">
        <v>5</v>
      </c>
      <c r="E42" s="19">
        <v>54454.479999999996</v>
      </c>
      <c r="F42" s="20">
        <v>253.89221204201385</v>
      </c>
      <c r="G42" s="21">
        <v>13825568.382797601</v>
      </c>
      <c r="H42" s="37">
        <f t="shared" si="1"/>
        <v>1106045.470623808</v>
      </c>
      <c r="I42" s="37">
        <f t="shared" si="0"/>
        <v>1382556.8382797602</v>
      </c>
      <c r="J42" s="37">
        <f t="shared" si="2"/>
        <v>691278.4191398801</v>
      </c>
      <c r="K42" s="37">
        <f t="shared" si="6"/>
        <v>553022.73531190399</v>
      </c>
      <c r="L42" s="37">
        <f t="shared" si="3"/>
        <v>3732903.4633553526</v>
      </c>
      <c r="M42" s="49">
        <f t="shared" si="4"/>
        <v>0.27</v>
      </c>
      <c r="N42" s="37">
        <f t="shared" si="5"/>
        <v>17558471.846152954</v>
      </c>
      <c r="O42" s="5"/>
    </row>
    <row r="43" spans="1:15">
      <c r="A43" s="16" t="s">
        <v>122</v>
      </c>
      <c r="B43" s="16" t="s">
        <v>123</v>
      </c>
      <c r="C43" s="17" t="s">
        <v>124</v>
      </c>
      <c r="D43" s="18">
        <v>4</v>
      </c>
      <c r="E43" s="19">
        <v>17763.400000000001</v>
      </c>
      <c r="F43" s="20">
        <v>250.63896</v>
      </c>
      <c r="G43" s="21">
        <v>4452200.1020640004</v>
      </c>
      <c r="H43" s="37">
        <f t="shared" si="1"/>
        <v>356176.00816512003</v>
      </c>
      <c r="I43" s="37">
        <f t="shared" si="0"/>
        <v>445220.01020640007</v>
      </c>
      <c r="J43" s="37">
        <f t="shared" si="2"/>
        <v>222610.00510320003</v>
      </c>
      <c r="K43" s="37">
        <f t="shared" si="6"/>
        <v>178088.00408256002</v>
      </c>
      <c r="L43" s="37">
        <f t="shared" si="3"/>
        <v>1202094.0275572801</v>
      </c>
      <c r="M43" s="49">
        <f t="shared" si="4"/>
        <v>0.27</v>
      </c>
      <c r="N43" s="37">
        <f t="shared" si="5"/>
        <v>5654294.1296212804</v>
      </c>
      <c r="O43" s="5"/>
    </row>
    <row r="44" spans="1:15">
      <c r="A44" s="16" t="s">
        <v>125</v>
      </c>
      <c r="B44" s="16" t="s">
        <v>126</v>
      </c>
      <c r="C44" s="17" t="s">
        <v>127</v>
      </c>
      <c r="D44" s="18">
        <v>18</v>
      </c>
      <c r="E44" s="19">
        <v>288419.48</v>
      </c>
      <c r="F44" s="20">
        <v>243.57981302442681</v>
      </c>
      <c r="G44" s="21">
        <v>70253163.011002406</v>
      </c>
      <c r="H44" s="37">
        <f t="shared" si="1"/>
        <v>5620253.040880193</v>
      </c>
      <c r="I44" s="37">
        <f t="shared" si="0"/>
        <v>7025316.301100241</v>
      </c>
      <c r="J44" s="37">
        <f t="shared" si="2"/>
        <v>3512658.1505501205</v>
      </c>
      <c r="K44" s="37">
        <f t="shared" si="6"/>
        <v>2810126.5204400965</v>
      </c>
      <c r="L44" s="37">
        <f t="shared" si="3"/>
        <v>18968354.012970652</v>
      </c>
      <c r="M44" s="49">
        <f t="shared" si="4"/>
        <v>0.27</v>
      </c>
      <c r="N44" s="37">
        <f t="shared" si="5"/>
        <v>89221517.023973063</v>
      </c>
      <c r="O44" s="5"/>
    </row>
    <row r="45" spans="1:15">
      <c r="A45" s="16" t="s">
        <v>128</v>
      </c>
      <c r="B45" s="16" t="s">
        <v>129</v>
      </c>
      <c r="C45" s="17" t="s">
        <v>130</v>
      </c>
      <c r="D45" s="18">
        <v>3</v>
      </c>
      <c r="E45" s="19">
        <v>23528.17</v>
      </c>
      <c r="F45" s="20">
        <v>294.92806966182241</v>
      </c>
      <c r="G45" s="21">
        <v>6939117.7607752001</v>
      </c>
      <c r="H45" s="37">
        <f t="shared" si="1"/>
        <v>555129.42086201604</v>
      </c>
      <c r="I45" s="37">
        <f t="shared" si="0"/>
        <v>693911.7760775201</v>
      </c>
      <c r="J45" s="37">
        <f t="shared" si="2"/>
        <v>346955.88803876005</v>
      </c>
      <c r="K45" s="37">
        <f t="shared" si="6"/>
        <v>277564.71043100802</v>
      </c>
      <c r="L45" s="37">
        <f t="shared" si="3"/>
        <v>1873561.7954093041</v>
      </c>
      <c r="M45" s="49">
        <f t="shared" si="4"/>
        <v>0.27</v>
      </c>
      <c r="N45" s="37">
        <f t="shared" si="5"/>
        <v>8812679.5561845042</v>
      </c>
      <c r="O45" s="5"/>
    </row>
    <row r="46" spans="1:15">
      <c r="A46" s="16" t="s">
        <v>131</v>
      </c>
      <c r="B46" s="16" t="s">
        <v>132</v>
      </c>
      <c r="C46" s="17" t="s">
        <v>133</v>
      </c>
      <c r="D46" s="18">
        <v>1</v>
      </c>
      <c r="E46" s="19">
        <v>10017.219999999999</v>
      </c>
      <c r="F46" s="20">
        <v>260.19529993535139</v>
      </c>
      <c r="G46" s="21">
        <v>2606433.5624184003</v>
      </c>
      <c r="H46" s="37">
        <f t="shared" si="1"/>
        <v>208514.68499347204</v>
      </c>
      <c r="I46" s="37">
        <f t="shared" si="0"/>
        <v>260643.35624184005</v>
      </c>
      <c r="J46" s="37">
        <f t="shared" si="2"/>
        <v>130321.67812092003</v>
      </c>
      <c r="K46" s="37">
        <f t="shared" si="6"/>
        <v>104257.34249673602</v>
      </c>
      <c r="L46" s="37">
        <f t="shared" si="3"/>
        <v>703737.06185296807</v>
      </c>
      <c r="M46" s="49">
        <f t="shared" si="4"/>
        <v>0.27</v>
      </c>
      <c r="N46" s="37">
        <f t="shared" si="5"/>
        <v>3310170.6242713686</v>
      </c>
      <c r="O46" s="5"/>
    </row>
    <row r="47" spans="1:15">
      <c r="A47" s="16" t="s">
        <v>134</v>
      </c>
      <c r="B47" s="16" t="s">
        <v>135</v>
      </c>
      <c r="C47" s="17" t="s">
        <v>133</v>
      </c>
      <c r="D47" s="18">
        <v>3</v>
      </c>
      <c r="E47" s="19">
        <v>23384.640000000003</v>
      </c>
      <c r="F47" s="20">
        <v>276.1743520318978</v>
      </c>
      <c r="G47" s="21">
        <v>6458237.7994991997</v>
      </c>
      <c r="H47" s="37">
        <f t="shared" si="1"/>
        <v>516659.02395993599</v>
      </c>
      <c r="I47" s="37">
        <f t="shared" si="0"/>
        <v>645823.77994992002</v>
      </c>
      <c r="J47" s="37">
        <f t="shared" si="2"/>
        <v>322911.88997496001</v>
      </c>
      <c r="K47" s="37">
        <f t="shared" si="6"/>
        <v>258329.511979968</v>
      </c>
      <c r="L47" s="37">
        <f t="shared" si="3"/>
        <v>1743724.2058647841</v>
      </c>
      <c r="M47" s="49">
        <f t="shared" si="4"/>
        <v>0.27</v>
      </c>
      <c r="N47" s="37">
        <f t="shared" si="5"/>
        <v>8201962.005363984</v>
      </c>
      <c r="O47" s="5"/>
    </row>
    <row r="48" spans="1:15">
      <c r="A48" s="16" t="s">
        <v>136</v>
      </c>
      <c r="B48" s="16" t="s">
        <v>137</v>
      </c>
      <c r="C48" s="17" t="s">
        <v>138</v>
      </c>
      <c r="D48" s="18">
        <v>3</v>
      </c>
      <c r="E48" s="19">
        <v>155935.04000000001</v>
      </c>
      <c r="F48" s="20">
        <v>263.51942959611387</v>
      </c>
      <c r="G48" s="21">
        <v>41091912.794847198</v>
      </c>
      <c r="H48" s="37">
        <f t="shared" si="1"/>
        <v>3287353.0235877759</v>
      </c>
      <c r="I48" s="37">
        <f t="shared" si="0"/>
        <v>4109191.27948472</v>
      </c>
      <c r="J48" s="37">
        <f t="shared" si="2"/>
        <v>2054595.63974236</v>
      </c>
      <c r="K48" s="37">
        <f t="shared" si="6"/>
        <v>1643676.5117938879</v>
      </c>
      <c r="L48" s="37">
        <f t="shared" si="3"/>
        <v>11094816.454608742</v>
      </c>
      <c r="M48" s="49">
        <f t="shared" si="4"/>
        <v>0.26999999999999996</v>
      </c>
      <c r="N48" s="37">
        <f t="shared" si="5"/>
        <v>52186729.249455944</v>
      </c>
      <c r="O48" s="5"/>
    </row>
    <row r="49" spans="1:15">
      <c r="A49" s="16" t="s">
        <v>139</v>
      </c>
      <c r="B49" s="16" t="s">
        <v>140</v>
      </c>
      <c r="C49" s="17" t="s">
        <v>141</v>
      </c>
      <c r="D49" s="18">
        <v>4</v>
      </c>
      <c r="E49" s="19">
        <v>66935.58</v>
      </c>
      <c r="F49" s="20">
        <v>240.84228162013687</v>
      </c>
      <c r="G49" s="21">
        <v>16120917.808767201</v>
      </c>
      <c r="H49" s="37">
        <f t="shared" si="1"/>
        <v>1289673.4247013761</v>
      </c>
      <c r="I49" s="37">
        <f t="shared" si="0"/>
        <v>1612091.7808767203</v>
      </c>
      <c r="J49" s="37">
        <f t="shared" si="2"/>
        <v>806045.89043836016</v>
      </c>
      <c r="K49" s="37">
        <f t="shared" si="6"/>
        <v>644836.71235068806</v>
      </c>
      <c r="L49" s="37">
        <f t="shared" si="3"/>
        <v>4352647.8083671443</v>
      </c>
      <c r="M49" s="49">
        <f t="shared" si="4"/>
        <v>0.27</v>
      </c>
      <c r="N49" s="37">
        <f t="shared" si="5"/>
        <v>20473565.617134348</v>
      </c>
      <c r="O49" s="5"/>
    </row>
    <row r="50" spans="1:15">
      <c r="A50" s="16" t="s">
        <v>142</v>
      </c>
      <c r="B50" s="16" t="s">
        <v>143</v>
      </c>
      <c r="C50" s="17" t="s">
        <v>144</v>
      </c>
      <c r="D50" s="18">
        <v>3</v>
      </c>
      <c r="E50" s="19">
        <v>5379.0599999999995</v>
      </c>
      <c r="F50" s="20">
        <v>236.27816074689633</v>
      </c>
      <c r="G50" s="21">
        <v>1270954.4033472</v>
      </c>
      <c r="H50" s="37">
        <f t="shared" si="1"/>
        <v>101676.352267776</v>
      </c>
      <c r="I50" s="37">
        <f t="shared" si="0"/>
        <v>127095.44033472001</v>
      </c>
      <c r="J50" s="37">
        <f t="shared" si="2"/>
        <v>63547.720167360007</v>
      </c>
      <c r="K50" s="48">
        <f>G50*8%</f>
        <v>101676.352267776</v>
      </c>
      <c r="L50" s="37">
        <f t="shared" si="3"/>
        <v>393995.86503763206</v>
      </c>
      <c r="M50" s="49">
        <f t="shared" si="4"/>
        <v>0.31000000000000005</v>
      </c>
      <c r="N50" s="37">
        <f t="shared" si="5"/>
        <v>1664950.268384832</v>
      </c>
      <c r="O50" s="5"/>
    </row>
    <row r="51" spans="1:15">
      <c r="A51" s="16" t="s">
        <v>145</v>
      </c>
      <c r="B51" s="16" t="s">
        <v>146</v>
      </c>
      <c r="C51" s="17" t="s">
        <v>147</v>
      </c>
      <c r="D51" s="18">
        <v>2</v>
      </c>
      <c r="E51" s="19">
        <v>29447.48</v>
      </c>
      <c r="F51" s="20">
        <v>206.12463303943156</v>
      </c>
      <c r="G51" s="21">
        <v>6069851.0089360001</v>
      </c>
      <c r="H51" s="37">
        <f t="shared" si="1"/>
        <v>485588.08071488002</v>
      </c>
      <c r="I51" s="37">
        <f t="shared" si="0"/>
        <v>606985.10089360003</v>
      </c>
      <c r="J51" s="37">
        <f t="shared" si="2"/>
        <v>303492.55044680001</v>
      </c>
      <c r="K51" s="37">
        <f t="shared" si="6"/>
        <v>242794.04035744001</v>
      </c>
      <c r="L51" s="37">
        <f t="shared" si="3"/>
        <v>1638859.7724127199</v>
      </c>
      <c r="M51" s="49">
        <f t="shared" si="4"/>
        <v>0.26999999999999996</v>
      </c>
      <c r="N51" s="37">
        <f t="shared" si="5"/>
        <v>7708710.7813487202</v>
      </c>
      <c r="O51" s="5"/>
    </row>
    <row r="52" spans="1:15">
      <c r="A52" s="16" t="s">
        <v>148</v>
      </c>
      <c r="B52" s="16" t="s">
        <v>149</v>
      </c>
      <c r="C52" s="17" t="s">
        <v>150</v>
      </c>
      <c r="D52" s="18">
        <v>1</v>
      </c>
      <c r="E52" s="19">
        <v>1500</v>
      </c>
      <c r="F52" s="20">
        <v>288.04776000000004</v>
      </c>
      <c r="G52" s="21">
        <v>432071.64000000007</v>
      </c>
      <c r="H52" s="37">
        <f t="shared" si="1"/>
        <v>34565.731200000009</v>
      </c>
      <c r="I52" s="37">
        <f t="shared" si="0"/>
        <v>43207.164000000012</v>
      </c>
      <c r="J52" s="37">
        <f t="shared" si="2"/>
        <v>21603.582000000006</v>
      </c>
      <c r="K52" s="37">
        <f t="shared" si="6"/>
        <v>17282.865600000005</v>
      </c>
      <c r="L52" s="37">
        <f t="shared" si="3"/>
        <v>116659.34280000004</v>
      </c>
      <c r="M52" s="49">
        <f t="shared" si="4"/>
        <v>0.27000000000000007</v>
      </c>
      <c r="N52" s="37">
        <f t="shared" si="5"/>
        <v>548730.98280000011</v>
      </c>
      <c r="O52" s="5"/>
    </row>
    <row r="53" spans="1:15">
      <c r="A53" s="16" t="s">
        <v>151</v>
      </c>
      <c r="B53" s="16" t="s">
        <v>152</v>
      </c>
      <c r="C53" s="17" t="s">
        <v>153</v>
      </c>
      <c r="D53" s="18">
        <v>1</v>
      </c>
      <c r="E53" s="19">
        <v>4711.4400000000005</v>
      </c>
      <c r="F53" s="20">
        <v>188.82111332382456</v>
      </c>
      <c r="G53" s="21">
        <v>889619.34615840006</v>
      </c>
      <c r="H53" s="37">
        <f t="shared" si="1"/>
        <v>71169.547692672</v>
      </c>
      <c r="I53" s="37">
        <f t="shared" si="0"/>
        <v>88961.934615840015</v>
      </c>
      <c r="J53" s="37">
        <f t="shared" si="2"/>
        <v>44480.967307920007</v>
      </c>
      <c r="K53" s="37">
        <f t="shared" si="6"/>
        <v>35584.773846336</v>
      </c>
      <c r="L53" s="37">
        <f t="shared" si="3"/>
        <v>240197.22346276804</v>
      </c>
      <c r="M53" s="49">
        <f t="shared" si="4"/>
        <v>0.27</v>
      </c>
      <c r="N53" s="37">
        <f t="shared" si="5"/>
        <v>1129816.5696211681</v>
      </c>
      <c r="O53" s="5"/>
    </row>
    <row r="54" spans="1:15">
      <c r="A54" s="16" t="s">
        <v>154</v>
      </c>
      <c r="B54" s="16" t="s">
        <v>155</v>
      </c>
      <c r="C54" s="17" t="s">
        <v>156</v>
      </c>
      <c r="D54" s="18">
        <v>6</v>
      </c>
      <c r="E54" s="19">
        <v>204375.74</v>
      </c>
      <c r="F54" s="20">
        <v>76.249813908903292</v>
      </c>
      <c r="G54" s="21">
        <v>15583612.142494403</v>
      </c>
      <c r="H54" s="37">
        <f t="shared" si="1"/>
        <v>1246688.9713995522</v>
      </c>
      <c r="I54" s="37">
        <f t="shared" si="0"/>
        <v>1558361.2142494405</v>
      </c>
      <c r="J54" s="37">
        <f t="shared" si="2"/>
        <v>779180.60712472023</v>
      </c>
      <c r="K54" s="37"/>
      <c r="L54" s="37">
        <f t="shared" si="3"/>
        <v>3584230.7927737129</v>
      </c>
      <c r="M54" s="49">
        <f t="shared" si="4"/>
        <v>0.23</v>
      </c>
      <c r="N54" s="37">
        <f t="shared" si="5"/>
        <v>19167842.935268115</v>
      </c>
      <c r="O54" s="5"/>
    </row>
    <row r="55" spans="1:15">
      <c r="A55" s="16" t="s">
        <v>157</v>
      </c>
      <c r="B55" s="16" t="s">
        <v>158</v>
      </c>
      <c r="C55" s="17" t="s">
        <v>159</v>
      </c>
      <c r="D55" s="18">
        <v>8</v>
      </c>
      <c r="E55" s="19">
        <v>133513.97</v>
      </c>
      <c r="F55" s="20">
        <v>360.14265130555555</v>
      </c>
      <c r="G55" s="21">
        <v>48084075.142130405</v>
      </c>
      <c r="H55" s="37">
        <f t="shared" si="1"/>
        <v>3846726.0113704326</v>
      </c>
      <c r="I55" s="37">
        <f t="shared" si="0"/>
        <v>4808407.5142130405</v>
      </c>
      <c r="J55" s="37">
        <f t="shared" si="2"/>
        <v>2404203.7571065202</v>
      </c>
      <c r="K55" s="48">
        <f>G55*8%</f>
        <v>3846726.0113704326</v>
      </c>
      <c r="L55" s="37">
        <f t="shared" si="3"/>
        <v>14906063.294060424</v>
      </c>
      <c r="M55" s="49">
        <f t="shared" si="4"/>
        <v>0.30999999999999994</v>
      </c>
      <c r="N55" s="37">
        <f t="shared" si="5"/>
        <v>62990138.436190829</v>
      </c>
      <c r="O55" s="5"/>
    </row>
    <row r="56" spans="1:15">
      <c r="A56" s="16" t="s">
        <v>160</v>
      </c>
      <c r="B56" s="16" t="s">
        <v>161</v>
      </c>
      <c r="C56" s="17" t="s">
        <v>162</v>
      </c>
      <c r="D56" s="18">
        <v>5</v>
      </c>
      <c r="E56" s="19">
        <v>265739.71999999997</v>
      </c>
      <c r="F56" s="20">
        <v>336.11897970731661</v>
      </c>
      <c r="G56" s="21">
        <v>89320163.554107994</v>
      </c>
      <c r="H56" s="37">
        <f t="shared" si="1"/>
        <v>7145613.0843286393</v>
      </c>
      <c r="I56" s="37">
        <f t="shared" si="0"/>
        <v>8932016.3554107994</v>
      </c>
      <c r="J56" s="37">
        <f t="shared" si="2"/>
        <v>4466008.1777053997</v>
      </c>
      <c r="K56" s="37">
        <f t="shared" si="6"/>
        <v>3572806.5421643197</v>
      </c>
      <c r="L56" s="37">
        <f t="shared" si="3"/>
        <v>24116444.159609158</v>
      </c>
      <c r="M56" s="49">
        <f t="shared" si="4"/>
        <v>0.27</v>
      </c>
      <c r="N56" s="37">
        <f t="shared" si="5"/>
        <v>113436607.71371715</v>
      </c>
      <c r="O56" s="5"/>
    </row>
    <row r="57" spans="1:15">
      <c r="A57" s="16" t="s">
        <v>163</v>
      </c>
      <c r="B57" s="16" t="s">
        <v>164</v>
      </c>
      <c r="C57" s="17" t="s">
        <v>165</v>
      </c>
      <c r="D57" s="18">
        <v>1</v>
      </c>
      <c r="E57" s="19">
        <v>35166.17</v>
      </c>
      <c r="F57" s="20">
        <v>126.10982703838374</v>
      </c>
      <c r="G57" s="21">
        <v>4434799.616302399</v>
      </c>
      <c r="H57" s="37">
        <f t="shared" si="1"/>
        <v>354783.96930419194</v>
      </c>
      <c r="I57" s="37">
        <f t="shared" si="0"/>
        <v>443479.96163023991</v>
      </c>
      <c r="J57" s="37">
        <f t="shared" si="2"/>
        <v>221739.98081511995</v>
      </c>
      <c r="K57" s="37">
        <f t="shared" si="6"/>
        <v>177391.98465209597</v>
      </c>
      <c r="L57" s="37">
        <f t="shared" si="3"/>
        <v>1197395.8964016477</v>
      </c>
      <c r="M57" s="49">
        <f t="shared" si="4"/>
        <v>0.27</v>
      </c>
      <c r="N57" s="37">
        <f t="shared" si="5"/>
        <v>5632195.5127040464</v>
      </c>
      <c r="O57" s="5"/>
    </row>
    <row r="58" spans="1:15">
      <c r="A58" s="16" t="s">
        <v>166</v>
      </c>
      <c r="B58" s="16" t="s">
        <v>167</v>
      </c>
      <c r="C58" s="17" t="s">
        <v>168</v>
      </c>
      <c r="D58" s="18">
        <v>5</v>
      </c>
      <c r="E58" s="19">
        <v>310964.51</v>
      </c>
      <c r="F58" s="20">
        <v>284.10227834700237</v>
      </c>
      <c r="G58" s="21">
        <v>88345725.77605921</v>
      </c>
      <c r="H58" s="37">
        <f t="shared" si="1"/>
        <v>7067658.0620847372</v>
      </c>
      <c r="I58" s="37">
        <f t="shared" si="0"/>
        <v>8834572.5776059218</v>
      </c>
      <c r="J58" s="37">
        <f t="shared" si="2"/>
        <v>4417286.2888029609</v>
      </c>
      <c r="K58" s="37">
        <f t="shared" si="6"/>
        <v>3533829.0310423686</v>
      </c>
      <c r="L58" s="37">
        <f t="shared" si="3"/>
        <v>23853345.959535986</v>
      </c>
      <c r="M58" s="49">
        <f t="shared" si="4"/>
        <v>0.27</v>
      </c>
      <c r="N58" s="37">
        <f t="shared" si="5"/>
        <v>112199071.7355952</v>
      </c>
      <c r="O58" s="5"/>
    </row>
    <row r="59" spans="1:15">
      <c r="A59" s="16" t="s">
        <v>169</v>
      </c>
      <c r="B59" s="16" t="s">
        <v>170</v>
      </c>
      <c r="C59" s="17" t="s">
        <v>171</v>
      </c>
      <c r="D59" s="18">
        <v>7</v>
      </c>
      <c r="E59" s="19">
        <v>130221.3</v>
      </c>
      <c r="F59" s="20">
        <v>234.96620196344529</v>
      </c>
      <c r="G59" s="21">
        <v>30597604.275742397</v>
      </c>
      <c r="H59" s="37">
        <f t="shared" si="1"/>
        <v>2447808.342059392</v>
      </c>
      <c r="I59" s="37">
        <f t="shared" si="0"/>
        <v>3059760.4275742397</v>
      </c>
      <c r="J59" s="37">
        <f t="shared" si="2"/>
        <v>1529880.2137871198</v>
      </c>
      <c r="K59" s="37">
        <f t="shared" si="6"/>
        <v>1223904.171029696</v>
      </c>
      <c r="L59" s="37">
        <f t="shared" si="3"/>
        <v>8261353.1544504482</v>
      </c>
      <c r="M59" s="49">
        <f t="shared" si="4"/>
        <v>0.27</v>
      </c>
      <c r="N59" s="37">
        <f t="shared" si="5"/>
        <v>38858957.430192843</v>
      </c>
      <c r="O59" s="5"/>
    </row>
    <row r="60" spans="1:15">
      <c r="A60" s="16" t="s">
        <v>172</v>
      </c>
      <c r="B60" s="16" t="s">
        <v>173</v>
      </c>
      <c r="C60" s="17" t="s">
        <v>174</v>
      </c>
      <c r="D60" s="18">
        <v>7</v>
      </c>
      <c r="E60" s="19">
        <v>112135.20999999999</v>
      </c>
      <c r="F60" s="20">
        <v>246.21640565840468</v>
      </c>
      <c r="G60" s="21">
        <v>27609528.353950396</v>
      </c>
      <c r="H60" s="37">
        <f t="shared" si="1"/>
        <v>2208762.2683160319</v>
      </c>
      <c r="I60" s="37">
        <f t="shared" si="0"/>
        <v>2760952.83539504</v>
      </c>
      <c r="J60" s="37">
        <f t="shared" si="2"/>
        <v>1380476.41769752</v>
      </c>
      <c r="K60" s="37">
        <f t="shared" si="6"/>
        <v>1104381.1341580159</v>
      </c>
      <c r="L60" s="37">
        <f t="shared" si="3"/>
        <v>7454572.6555666085</v>
      </c>
      <c r="M60" s="49">
        <f t="shared" si="4"/>
        <v>0.27000000000000007</v>
      </c>
      <c r="N60" s="37">
        <f t="shared" si="5"/>
        <v>35064101.009517007</v>
      </c>
      <c r="O60" s="5"/>
    </row>
    <row r="61" spans="1:15">
      <c r="A61" s="16" t="s">
        <v>175</v>
      </c>
      <c r="B61" s="16" t="s">
        <v>176</v>
      </c>
      <c r="C61" s="17" t="s">
        <v>177</v>
      </c>
      <c r="D61" s="18">
        <v>11</v>
      </c>
      <c r="E61" s="19">
        <v>307280.88</v>
      </c>
      <c r="F61" s="20">
        <v>240.76750338887595</v>
      </c>
      <c r="G61" s="21">
        <v>73983250.316736788</v>
      </c>
      <c r="H61" s="37">
        <f t="shared" si="1"/>
        <v>5918660.0253389431</v>
      </c>
      <c r="I61" s="37">
        <f t="shared" si="0"/>
        <v>7398325.0316736791</v>
      </c>
      <c r="J61" s="37">
        <f t="shared" si="2"/>
        <v>3699162.5158368396</v>
      </c>
      <c r="K61" s="37">
        <f t="shared" si="6"/>
        <v>2959330.0126694716</v>
      </c>
      <c r="L61" s="37">
        <f t="shared" si="3"/>
        <v>19975477.58551893</v>
      </c>
      <c r="M61" s="49">
        <f t="shared" si="4"/>
        <v>0.26999999999999996</v>
      </c>
      <c r="N61" s="37">
        <f t="shared" si="5"/>
        <v>93958727.902255714</v>
      </c>
      <c r="O61" s="5"/>
    </row>
    <row r="62" spans="1:15">
      <c r="A62" s="16" t="s">
        <v>178</v>
      </c>
      <c r="B62" s="16" t="s">
        <v>179</v>
      </c>
      <c r="C62" s="17" t="s">
        <v>180</v>
      </c>
      <c r="D62" s="18">
        <v>4</v>
      </c>
      <c r="E62" s="19">
        <v>158065.47</v>
      </c>
      <c r="F62" s="20">
        <v>235.9344149161231</v>
      </c>
      <c r="G62" s="21">
        <v>37293084.18289201</v>
      </c>
      <c r="H62" s="37">
        <f t="shared" si="1"/>
        <v>2983446.734631361</v>
      </c>
      <c r="I62" s="37">
        <f t="shared" si="0"/>
        <v>3729308.4182892013</v>
      </c>
      <c r="J62" s="37">
        <f t="shared" si="2"/>
        <v>1864654.2091446007</v>
      </c>
      <c r="K62" s="37">
        <f t="shared" si="6"/>
        <v>1491723.3673156805</v>
      </c>
      <c r="L62" s="37">
        <f t="shared" si="3"/>
        <v>10069132.729380842</v>
      </c>
      <c r="M62" s="49">
        <f t="shared" si="4"/>
        <v>0.27</v>
      </c>
      <c r="N62" s="37">
        <f t="shared" si="5"/>
        <v>47362216.912272856</v>
      </c>
      <c r="O62" s="5"/>
    </row>
    <row r="63" spans="1:15">
      <c r="A63" s="16" t="s">
        <v>181</v>
      </c>
      <c r="B63" s="16" t="s">
        <v>182</v>
      </c>
      <c r="C63" s="17" t="s">
        <v>183</v>
      </c>
      <c r="D63" s="18">
        <v>18</v>
      </c>
      <c r="E63" s="19">
        <v>207767.19</v>
      </c>
      <c r="F63" s="20">
        <v>233.43585680541767</v>
      </c>
      <c r="G63" s="21">
        <v>48500312.013704009</v>
      </c>
      <c r="H63" s="37">
        <f t="shared" si="1"/>
        <v>3880024.9610963208</v>
      </c>
      <c r="I63" s="37">
        <f t="shared" si="0"/>
        <v>4850031.2013704013</v>
      </c>
      <c r="J63" s="37">
        <f t="shared" si="2"/>
        <v>2425015.6006852007</v>
      </c>
      <c r="K63" s="37">
        <f t="shared" si="6"/>
        <v>1940012.4805481604</v>
      </c>
      <c r="L63" s="37">
        <f t="shared" si="3"/>
        <v>13095084.243700081</v>
      </c>
      <c r="M63" s="49">
        <f t="shared" si="4"/>
        <v>0.26999999999999996</v>
      </c>
      <c r="N63" s="37">
        <f t="shared" si="5"/>
        <v>61595396.257404089</v>
      </c>
      <c r="O63" s="5"/>
    </row>
    <row r="64" spans="1:15">
      <c r="A64" s="16" t="s">
        <v>184</v>
      </c>
      <c r="B64" s="16" t="s">
        <v>185</v>
      </c>
      <c r="C64" s="17" t="s">
        <v>186</v>
      </c>
      <c r="D64" s="18">
        <v>13</v>
      </c>
      <c r="E64" s="19">
        <v>125405.23000000001</v>
      </c>
      <c r="F64" s="20">
        <v>240.82320493791207</v>
      </c>
      <c r="G64" s="21">
        <v>30200489.404576</v>
      </c>
      <c r="H64" s="37">
        <f t="shared" si="1"/>
        <v>2416039.1523660799</v>
      </c>
      <c r="I64" s="37">
        <f t="shared" si="0"/>
        <v>3020048.9404576002</v>
      </c>
      <c r="J64" s="37">
        <f t="shared" si="2"/>
        <v>1510024.4702288001</v>
      </c>
      <c r="K64" s="37">
        <f t="shared" si="6"/>
        <v>1208019.5761830399</v>
      </c>
      <c r="L64" s="37">
        <f t="shared" si="3"/>
        <v>8154132.1392355207</v>
      </c>
      <c r="M64" s="49">
        <f t="shared" si="4"/>
        <v>0.27</v>
      </c>
      <c r="N64" s="37">
        <f t="shared" si="5"/>
        <v>38354621.543811522</v>
      </c>
      <c r="O64" s="5"/>
    </row>
    <row r="65" spans="1:15">
      <c r="A65" s="16" t="s">
        <v>187</v>
      </c>
      <c r="B65" s="16" t="s">
        <v>188</v>
      </c>
      <c r="C65" s="17" t="s">
        <v>189</v>
      </c>
      <c r="D65" s="18">
        <v>6</v>
      </c>
      <c r="E65" s="19">
        <v>106075.94</v>
      </c>
      <c r="F65" s="20">
        <v>288.91958410547767</v>
      </c>
      <c r="G65" s="21">
        <v>30647416.468397606</v>
      </c>
      <c r="H65" s="37">
        <f t="shared" si="1"/>
        <v>2451793.3174718088</v>
      </c>
      <c r="I65" s="37">
        <f t="shared" si="0"/>
        <v>3064741.6468397607</v>
      </c>
      <c r="J65" s="37">
        <f t="shared" si="2"/>
        <v>1532370.8234198804</v>
      </c>
      <c r="K65" s="37">
        <f t="shared" si="6"/>
        <v>1225896.6587359044</v>
      </c>
      <c r="L65" s="37">
        <f t="shared" si="3"/>
        <v>8274802.4464673549</v>
      </c>
      <c r="M65" s="49">
        <f t="shared" si="4"/>
        <v>0.27</v>
      </c>
      <c r="N65" s="37">
        <f t="shared" si="5"/>
        <v>38922218.914864957</v>
      </c>
      <c r="O65" s="5"/>
    </row>
    <row r="66" spans="1:15">
      <c r="A66" s="16" t="s">
        <v>190</v>
      </c>
      <c r="B66" s="16" t="s">
        <v>191</v>
      </c>
      <c r="C66" s="17" t="s">
        <v>192</v>
      </c>
      <c r="D66" s="18">
        <v>4</v>
      </c>
      <c r="E66" s="19">
        <v>23534.449999999997</v>
      </c>
      <c r="F66" s="20">
        <v>203.98689683363756</v>
      </c>
      <c r="G66" s="21">
        <v>4800719.4241864011</v>
      </c>
      <c r="H66" s="37">
        <f t="shared" si="1"/>
        <v>384057.55393491208</v>
      </c>
      <c r="I66" s="37">
        <f t="shared" si="0"/>
        <v>480071.94241864013</v>
      </c>
      <c r="J66" s="37">
        <f t="shared" si="2"/>
        <v>240035.97120932007</v>
      </c>
      <c r="K66" s="37">
        <f t="shared" si="6"/>
        <v>192028.77696745604</v>
      </c>
      <c r="L66" s="37">
        <f t="shared" si="3"/>
        <v>1296194.2445303283</v>
      </c>
      <c r="M66" s="49">
        <f t="shared" si="4"/>
        <v>0.27</v>
      </c>
      <c r="N66" s="37">
        <f t="shared" si="5"/>
        <v>6096913.6687167296</v>
      </c>
      <c r="O66" s="5"/>
    </row>
    <row r="67" spans="1:15">
      <c r="A67" s="16" t="s">
        <v>193</v>
      </c>
      <c r="B67" s="16" t="s">
        <v>194</v>
      </c>
      <c r="C67" s="17" t="s">
        <v>195</v>
      </c>
      <c r="D67" s="18">
        <v>3</v>
      </c>
      <c r="E67" s="19">
        <v>30073.19</v>
      </c>
      <c r="F67" s="20">
        <v>240.48147413977699</v>
      </c>
      <c r="G67" s="21">
        <v>7232045.0632855995</v>
      </c>
      <c r="H67" s="37">
        <f t="shared" si="1"/>
        <v>578563.60506284796</v>
      </c>
      <c r="I67" s="37">
        <f t="shared" si="0"/>
        <v>723204.50632855995</v>
      </c>
      <c r="J67" s="37">
        <f t="shared" si="2"/>
        <v>361602.25316427997</v>
      </c>
      <c r="K67" s="37">
        <f t="shared" si="6"/>
        <v>289281.80253142398</v>
      </c>
      <c r="L67" s="37">
        <f t="shared" si="3"/>
        <v>1952652.1670871119</v>
      </c>
      <c r="M67" s="49">
        <f t="shared" si="4"/>
        <v>0.27</v>
      </c>
      <c r="N67" s="37">
        <f t="shared" si="5"/>
        <v>9184697.230372712</v>
      </c>
      <c r="O67" s="5"/>
    </row>
    <row r="68" spans="1:15">
      <c r="A68" s="16" t="s">
        <v>196</v>
      </c>
      <c r="B68" s="16" t="s">
        <v>197</v>
      </c>
      <c r="C68" s="17" t="s">
        <v>198</v>
      </c>
      <c r="D68" s="18">
        <v>8</v>
      </c>
      <c r="E68" s="19">
        <v>189149.69</v>
      </c>
      <c r="F68" s="20">
        <v>266.72140432950852</v>
      </c>
      <c r="G68" s="21">
        <v>50450270.945291199</v>
      </c>
      <c r="H68" s="37">
        <f t="shared" si="1"/>
        <v>4036021.6756232958</v>
      </c>
      <c r="I68" s="37">
        <f t="shared" si="0"/>
        <v>5045027.0945291203</v>
      </c>
      <c r="J68" s="37">
        <f t="shared" si="2"/>
        <v>2522513.5472645601</v>
      </c>
      <c r="K68" s="37">
        <f t="shared" si="6"/>
        <v>2018010.8378116479</v>
      </c>
      <c r="L68" s="37">
        <f t="shared" si="3"/>
        <v>13621573.155228626</v>
      </c>
      <c r="M68" s="49">
        <f t="shared" si="4"/>
        <v>0.27000000000000007</v>
      </c>
      <c r="N68" s="37">
        <f t="shared" si="5"/>
        <v>64071844.100519821</v>
      </c>
      <c r="O68" s="5"/>
    </row>
    <row r="69" spans="1:15">
      <c r="A69" s="16" t="s">
        <v>199</v>
      </c>
      <c r="B69" s="16" t="s">
        <v>200</v>
      </c>
      <c r="C69" s="17" t="s">
        <v>201</v>
      </c>
      <c r="D69" s="18">
        <v>3</v>
      </c>
      <c r="E69" s="19">
        <v>17840.379999999997</v>
      </c>
      <c r="F69" s="20">
        <v>322.37049334384142</v>
      </c>
      <c r="G69" s="21">
        <v>5751212.1020416003</v>
      </c>
      <c r="H69" s="37">
        <f t="shared" si="1"/>
        <v>460096.96816332801</v>
      </c>
      <c r="I69" s="37">
        <f t="shared" ref="I69:I75" si="7">G69*10%</f>
        <v>575121.21020416007</v>
      </c>
      <c r="J69" s="37">
        <f t="shared" si="2"/>
        <v>287560.60510208004</v>
      </c>
      <c r="K69" s="37">
        <f t="shared" si="6"/>
        <v>230048.48408166401</v>
      </c>
      <c r="L69" s="37">
        <f t="shared" si="3"/>
        <v>1552827.2675512321</v>
      </c>
      <c r="M69" s="49">
        <f t="shared" si="4"/>
        <v>0.27</v>
      </c>
      <c r="N69" s="37">
        <f t="shared" si="5"/>
        <v>7304039.3695928324</v>
      </c>
      <c r="O69" s="5"/>
    </row>
    <row r="70" spans="1:15">
      <c r="A70" s="16" t="s">
        <v>202</v>
      </c>
      <c r="B70" s="16" t="s">
        <v>203</v>
      </c>
      <c r="C70" s="17" t="s">
        <v>204</v>
      </c>
      <c r="D70" s="18">
        <v>2</v>
      </c>
      <c r="E70" s="19">
        <v>46145.340000000004</v>
      </c>
      <c r="F70" s="20">
        <v>385.92605949841089</v>
      </c>
      <c r="G70" s="21">
        <v>17808689.230414402</v>
      </c>
      <c r="H70" s="37">
        <f t="shared" ref="H70:H133" si="8">G70*8%</f>
        <v>1424695.1384331521</v>
      </c>
      <c r="I70" s="37">
        <f t="shared" si="7"/>
        <v>1780868.9230414403</v>
      </c>
      <c r="J70" s="37">
        <f t="shared" ref="J70:J133" si="9">G70*5%</f>
        <v>890434.46152072016</v>
      </c>
      <c r="K70" s="48">
        <f>G70*8%</f>
        <v>1424695.1384331521</v>
      </c>
      <c r="L70" s="37">
        <f t="shared" ref="L70:L133" si="10">SUM(H70:K70)</f>
        <v>5520693.6614284646</v>
      </c>
      <c r="M70" s="49">
        <f t="shared" ref="M70:M133" si="11">L70/G70</f>
        <v>0.31</v>
      </c>
      <c r="N70" s="37">
        <f t="shared" ref="N70:N133" si="12">G70+L70</f>
        <v>23329382.891842864</v>
      </c>
      <c r="O70" s="5"/>
    </row>
    <row r="71" spans="1:15">
      <c r="A71" s="16" t="s">
        <v>205</v>
      </c>
      <c r="B71" s="16" t="s">
        <v>206</v>
      </c>
      <c r="C71" s="17" t="s">
        <v>207</v>
      </c>
      <c r="D71" s="18">
        <v>3</v>
      </c>
      <c r="E71" s="19">
        <v>24893.010000000002</v>
      </c>
      <c r="F71" s="20">
        <v>339.92695684965378</v>
      </c>
      <c r="G71" s="21">
        <v>8461805.1361280009</v>
      </c>
      <c r="H71" s="37">
        <f t="shared" si="8"/>
        <v>676944.41089024011</v>
      </c>
      <c r="I71" s="37">
        <f t="shared" si="7"/>
        <v>846180.51361280016</v>
      </c>
      <c r="J71" s="37">
        <f t="shared" si="9"/>
        <v>423090.25680640008</v>
      </c>
      <c r="K71" s="37">
        <f t="shared" ref="K71:K132" si="13">G71*4%</f>
        <v>338472.20544512005</v>
      </c>
      <c r="L71" s="37">
        <f t="shared" si="10"/>
        <v>2284687.3867545603</v>
      </c>
      <c r="M71" s="49">
        <f t="shared" si="11"/>
        <v>0.27</v>
      </c>
      <c r="N71" s="37">
        <f t="shared" si="12"/>
        <v>10746492.522882562</v>
      </c>
      <c r="O71" s="5"/>
    </row>
    <row r="72" spans="1:15">
      <c r="A72" s="16" t="s">
        <v>208</v>
      </c>
      <c r="B72" s="16" t="s">
        <v>209</v>
      </c>
      <c r="C72" s="17" t="s">
        <v>210</v>
      </c>
      <c r="D72" s="18">
        <v>3</v>
      </c>
      <c r="E72" s="19">
        <v>46299.680000000008</v>
      </c>
      <c r="F72" s="20">
        <v>328.87480167985609</v>
      </c>
      <c r="G72" s="21">
        <v>15226798.077840803</v>
      </c>
      <c r="H72" s="37">
        <f t="shared" si="8"/>
        <v>1218143.8462272643</v>
      </c>
      <c r="I72" s="37">
        <f t="shared" si="7"/>
        <v>1522679.8077840805</v>
      </c>
      <c r="J72" s="37">
        <f t="shared" si="9"/>
        <v>761339.90389204025</v>
      </c>
      <c r="K72" s="48">
        <f>G72*8%</f>
        <v>1218143.8462272643</v>
      </c>
      <c r="L72" s="37">
        <f t="shared" si="10"/>
        <v>4720307.4041306488</v>
      </c>
      <c r="M72" s="49">
        <f t="shared" si="11"/>
        <v>0.31</v>
      </c>
      <c r="N72" s="37">
        <f t="shared" si="12"/>
        <v>19947105.48197145</v>
      </c>
      <c r="O72" s="5"/>
    </row>
    <row r="73" spans="1:15">
      <c r="A73" s="16" t="s">
        <v>211</v>
      </c>
      <c r="B73" s="16" t="s">
        <v>212</v>
      </c>
      <c r="C73" s="17" t="s">
        <v>213</v>
      </c>
      <c r="D73" s="18">
        <v>4</v>
      </c>
      <c r="E73" s="19">
        <v>6923.0999999999995</v>
      </c>
      <c r="F73" s="20">
        <v>264.1129101764239</v>
      </c>
      <c r="G73" s="21">
        <v>1828480.0884424001</v>
      </c>
      <c r="H73" s="37">
        <f t="shared" si="8"/>
        <v>146278.40707539202</v>
      </c>
      <c r="I73" s="37">
        <f t="shared" si="7"/>
        <v>182848.00884424002</v>
      </c>
      <c r="J73" s="37">
        <f t="shared" si="9"/>
        <v>91424.004422120008</v>
      </c>
      <c r="K73" s="37">
        <f t="shared" si="13"/>
        <v>73139.203537696012</v>
      </c>
      <c r="L73" s="37">
        <f t="shared" si="10"/>
        <v>493689.62387944805</v>
      </c>
      <c r="M73" s="49">
        <f t="shared" si="11"/>
        <v>0.27</v>
      </c>
      <c r="N73" s="37">
        <f t="shared" si="12"/>
        <v>2322169.7123218481</v>
      </c>
      <c r="O73" s="5"/>
    </row>
    <row r="74" spans="1:15">
      <c r="A74" s="16" t="s">
        <v>214</v>
      </c>
      <c r="B74" s="16" t="s">
        <v>215</v>
      </c>
      <c r="C74" s="17" t="s">
        <v>216</v>
      </c>
      <c r="D74" s="18">
        <v>4</v>
      </c>
      <c r="E74" s="19">
        <v>46313.07</v>
      </c>
      <c r="F74" s="20">
        <v>353.61201487668171</v>
      </c>
      <c r="G74" s="21">
        <v>16376857.997824801</v>
      </c>
      <c r="H74" s="37">
        <f t="shared" si="8"/>
        <v>1310148.6398259841</v>
      </c>
      <c r="I74" s="37">
        <f t="shared" si="7"/>
        <v>1637685.7997824801</v>
      </c>
      <c r="J74" s="37">
        <f t="shared" si="9"/>
        <v>818842.89989124006</v>
      </c>
      <c r="K74" s="37">
        <f t="shared" si="13"/>
        <v>655074.31991299207</v>
      </c>
      <c r="L74" s="37">
        <f t="shared" si="10"/>
        <v>4421751.659412696</v>
      </c>
      <c r="M74" s="49">
        <f t="shared" si="11"/>
        <v>0.26999999999999996</v>
      </c>
      <c r="N74" s="37">
        <f t="shared" si="12"/>
        <v>20798609.657237496</v>
      </c>
      <c r="O74" s="5"/>
    </row>
    <row r="75" spans="1:15">
      <c r="A75" s="16" t="s">
        <v>217</v>
      </c>
      <c r="B75" s="16" t="s">
        <v>218</v>
      </c>
      <c r="C75" s="17" t="s">
        <v>219</v>
      </c>
      <c r="D75" s="18">
        <v>1</v>
      </c>
      <c r="E75" s="19">
        <v>22420.050000000003</v>
      </c>
      <c r="F75" s="20">
        <v>143.77730867062294</v>
      </c>
      <c r="G75" s="21">
        <v>3223494.4492608006</v>
      </c>
      <c r="H75" s="37">
        <f t="shared" si="8"/>
        <v>257879.55594086405</v>
      </c>
      <c r="I75" s="37">
        <f t="shared" si="7"/>
        <v>322349.44492608006</v>
      </c>
      <c r="J75" s="37">
        <f t="shared" si="9"/>
        <v>161174.72246304003</v>
      </c>
      <c r="K75" s="37">
        <f t="shared" si="13"/>
        <v>128939.77797043203</v>
      </c>
      <c r="L75" s="37">
        <f t="shared" si="10"/>
        <v>870343.50130041619</v>
      </c>
      <c r="M75" s="49">
        <f t="shared" si="11"/>
        <v>0.27</v>
      </c>
      <c r="N75" s="37">
        <f t="shared" si="12"/>
        <v>4093837.950561217</v>
      </c>
      <c r="O75" s="5"/>
    </row>
    <row r="76" spans="1:15">
      <c r="A76" s="16" t="s">
        <v>220</v>
      </c>
      <c r="B76" s="16" t="s">
        <v>221</v>
      </c>
      <c r="C76" s="17" t="s">
        <v>222</v>
      </c>
      <c r="D76" s="18">
        <v>5</v>
      </c>
      <c r="E76" s="19">
        <v>49474.350000000006</v>
      </c>
      <c r="F76" s="20">
        <v>302.1064982530624</v>
      </c>
      <c r="G76" s="21">
        <v>14946522.6318464</v>
      </c>
      <c r="H76" s="37">
        <f t="shared" si="8"/>
        <v>1195721.810547712</v>
      </c>
      <c r="I76" s="37">
        <f t="shared" ref="I75:I98" si="14">G76*10%</f>
        <v>1494652.2631846401</v>
      </c>
      <c r="J76" s="37">
        <f t="shared" si="9"/>
        <v>747326.13159232005</v>
      </c>
      <c r="K76" s="48">
        <f>G76*8%</f>
        <v>1195721.810547712</v>
      </c>
      <c r="L76" s="37">
        <f t="shared" si="10"/>
        <v>4633422.0158723844</v>
      </c>
      <c r="M76" s="49">
        <f t="shared" si="11"/>
        <v>0.31000000000000005</v>
      </c>
      <c r="N76" s="37">
        <f t="shared" si="12"/>
        <v>19579944.647718783</v>
      </c>
      <c r="O76" s="5"/>
    </row>
    <row r="77" spans="1:15">
      <c r="A77" s="16" t="s">
        <v>223</v>
      </c>
      <c r="B77" s="16" t="s">
        <v>224</v>
      </c>
      <c r="C77" s="17" t="s">
        <v>225</v>
      </c>
      <c r="D77" s="18">
        <v>4</v>
      </c>
      <c r="E77" s="19">
        <v>35122.54</v>
      </c>
      <c r="F77" s="20">
        <v>181.72184622424231</v>
      </c>
      <c r="G77" s="21">
        <v>6382532.8128848001</v>
      </c>
      <c r="H77" s="37">
        <f t="shared" si="8"/>
        <v>510602.62503078399</v>
      </c>
      <c r="I77" s="37">
        <f t="shared" si="14"/>
        <v>638253.28128848004</v>
      </c>
      <c r="J77" s="37">
        <f t="shared" si="9"/>
        <v>319126.64064424002</v>
      </c>
      <c r="K77" s="37">
        <f t="shared" si="13"/>
        <v>255301.312515392</v>
      </c>
      <c r="L77" s="37">
        <f t="shared" si="10"/>
        <v>1723283.859478896</v>
      </c>
      <c r="M77" s="49">
        <f t="shared" si="11"/>
        <v>0.27</v>
      </c>
      <c r="N77" s="37">
        <f t="shared" si="12"/>
        <v>8105816.6723636966</v>
      </c>
      <c r="O77" s="5"/>
    </row>
    <row r="78" spans="1:15">
      <c r="A78" s="16" t="s">
        <v>226</v>
      </c>
      <c r="B78" s="16" t="s">
        <v>227</v>
      </c>
      <c r="C78" s="17" t="s">
        <v>228</v>
      </c>
      <c r="D78" s="18">
        <v>8</v>
      </c>
      <c r="E78" s="19">
        <v>147258.39000000001</v>
      </c>
      <c r="F78" s="20">
        <v>285.63886730579088</v>
      </c>
      <c r="G78" s="21">
        <v>42062719.720874406</v>
      </c>
      <c r="H78" s="37">
        <f t="shared" si="8"/>
        <v>3365017.5776699525</v>
      </c>
      <c r="I78" s="37">
        <f t="shared" si="14"/>
        <v>4206271.972087441</v>
      </c>
      <c r="J78" s="37">
        <f t="shared" si="9"/>
        <v>2103135.9860437205</v>
      </c>
      <c r="K78" s="37">
        <f t="shared" si="13"/>
        <v>1682508.7888349763</v>
      </c>
      <c r="L78" s="37">
        <f t="shared" si="10"/>
        <v>11356934.324636089</v>
      </c>
      <c r="M78" s="49">
        <f t="shared" si="11"/>
        <v>0.26999999999999996</v>
      </c>
      <c r="N78" s="37">
        <f t="shared" si="12"/>
        <v>53419654.045510493</v>
      </c>
      <c r="O78" s="5"/>
    </row>
    <row r="79" spans="1:15">
      <c r="A79" s="16" t="s">
        <v>229</v>
      </c>
      <c r="B79" s="16" t="s">
        <v>230</v>
      </c>
      <c r="C79" s="17" t="s">
        <v>231</v>
      </c>
      <c r="D79" s="18">
        <v>1</v>
      </c>
      <c r="E79" s="19">
        <v>6044.54</v>
      </c>
      <c r="F79" s="20">
        <v>250.63896000000003</v>
      </c>
      <c r="G79" s="21">
        <v>1514997.2192784001</v>
      </c>
      <c r="H79" s="37">
        <f t="shared" si="8"/>
        <v>121199.777542272</v>
      </c>
      <c r="I79" s="37">
        <f t="shared" si="14"/>
        <v>151499.72192784</v>
      </c>
      <c r="J79" s="37">
        <f t="shared" si="9"/>
        <v>75749.86096392</v>
      </c>
      <c r="K79" s="37">
        <f t="shared" si="13"/>
        <v>60599.888771136</v>
      </c>
      <c r="L79" s="37">
        <f t="shared" si="10"/>
        <v>409049.24920516805</v>
      </c>
      <c r="M79" s="49">
        <f t="shared" si="11"/>
        <v>0.27</v>
      </c>
      <c r="N79" s="37">
        <f t="shared" si="12"/>
        <v>1924046.4684835682</v>
      </c>
      <c r="O79" s="5"/>
    </row>
    <row r="80" spans="1:15">
      <c r="A80" s="16" t="s">
        <v>232</v>
      </c>
      <c r="B80" s="16" t="s">
        <v>233</v>
      </c>
      <c r="C80" s="17" t="s">
        <v>234</v>
      </c>
      <c r="D80" s="18">
        <v>1</v>
      </c>
      <c r="E80" s="19">
        <v>4000.25</v>
      </c>
      <c r="F80" s="20">
        <v>105.10686547570778</v>
      </c>
      <c r="G80" s="21">
        <v>420453.73861920001</v>
      </c>
      <c r="H80" s="37">
        <f t="shared" si="8"/>
        <v>33636.299089535998</v>
      </c>
      <c r="I80" s="37">
        <f t="shared" si="14"/>
        <v>42045.373861920001</v>
      </c>
      <c r="J80" s="37">
        <f t="shared" si="9"/>
        <v>21022.686930960001</v>
      </c>
      <c r="K80" s="37">
        <f t="shared" si="13"/>
        <v>16818.149544767999</v>
      </c>
      <c r="L80" s="37">
        <f t="shared" si="10"/>
        <v>113522.50942718401</v>
      </c>
      <c r="M80" s="49">
        <f t="shared" si="11"/>
        <v>0.27</v>
      </c>
      <c r="N80" s="37">
        <f t="shared" si="12"/>
        <v>533976.24804638396</v>
      </c>
      <c r="O80" s="5"/>
    </row>
    <row r="81" spans="1:15">
      <c r="A81" s="16" t="s">
        <v>235</v>
      </c>
      <c r="B81" s="16" t="s">
        <v>236</v>
      </c>
      <c r="C81" s="17" t="s">
        <v>237</v>
      </c>
      <c r="D81" s="18">
        <v>4</v>
      </c>
      <c r="E81" s="19">
        <v>34074.730000000003</v>
      </c>
      <c r="F81" s="20">
        <v>256.71539598680897</v>
      </c>
      <c r="G81" s="21">
        <v>8747507.8050935995</v>
      </c>
      <c r="H81" s="37">
        <f t="shared" si="8"/>
        <v>699800.62440748792</v>
      </c>
      <c r="I81" s="37">
        <f t="shared" si="14"/>
        <v>874750.78050936002</v>
      </c>
      <c r="J81" s="37">
        <f t="shared" si="9"/>
        <v>437375.39025468001</v>
      </c>
      <c r="K81" s="37">
        <f t="shared" si="13"/>
        <v>349900.31220374396</v>
      </c>
      <c r="L81" s="37">
        <f t="shared" si="10"/>
        <v>2361827.1073752721</v>
      </c>
      <c r="M81" s="49">
        <f t="shared" si="11"/>
        <v>0.27</v>
      </c>
      <c r="N81" s="37">
        <f t="shared" si="12"/>
        <v>11109334.912468871</v>
      </c>
      <c r="O81" s="5"/>
    </row>
    <row r="82" spans="1:15">
      <c r="A82" s="16" t="s">
        <v>238</v>
      </c>
      <c r="B82" s="16" t="s">
        <v>239</v>
      </c>
      <c r="C82" s="17" t="s">
        <v>240</v>
      </c>
      <c r="D82" s="18">
        <v>1</v>
      </c>
      <c r="E82" s="19">
        <v>2125</v>
      </c>
      <c r="F82" s="20">
        <v>423.92342242334126</v>
      </c>
      <c r="G82" s="21">
        <v>900837.27264960017</v>
      </c>
      <c r="H82" s="37">
        <f t="shared" si="8"/>
        <v>72066.981811968013</v>
      </c>
      <c r="I82" s="37">
        <f t="shared" si="14"/>
        <v>90083.72726496002</v>
      </c>
      <c r="J82" s="37">
        <f t="shared" si="9"/>
        <v>45041.86363248001</v>
      </c>
      <c r="K82" s="37">
        <f t="shared" si="13"/>
        <v>36033.490905984007</v>
      </c>
      <c r="L82" s="37">
        <f t="shared" si="10"/>
        <v>243226.06361539205</v>
      </c>
      <c r="M82" s="49">
        <f t="shared" si="11"/>
        <v>0.27</v>
      </c>
      <c r="N82" s="37">
        <f t="shared" si="12"/>
        <v>1144063.3362649921</v>
      </c>
      <c r="O82" s="5"/>
    </row>
    <row r="83" spans="1:15">
      <c r="A83" s="22" t="s">
        <v>241</v>
      </c>
      <c r="B83" s="22" t="s">
        <v>242</v>
      </c>
      <c r="C83" s="23" t="s">
        <v>243</v>
      </c>
      <c r="D83" s="24">
        <v>0</v>
      </c>
      <c r="E83" s="25">
        <v>1.0000000000000001E-5</v>
      </c>
      <c r="F83" s="26">
        <v>250.63896</v>
      </c>
      <c r="G83" s="27">
        <v>2.5063896000000001E-3</v>
      </c>
      <c r="H83" s="37">
        <f t="shared" si="8"/>
        <v>2.0051116800000001E-4</v>
      </c>
      <c r="I83" s="37">
        <f t="shared" si="14"/>
        <v>2.5063896000000003E-4</v>
      </c>
      <c r="J83" s="37">
        <f t="shared" si="9"/>
        <v>1.2531948000000002E-4</v>
      </c>
      <c r="K83" s="37">
        <f t="shared" si="13"/>
        <v>1.0025558400000001E-4</v>
      </c>
      <c r="L83" s="37">
        <f t="shared" si="10"/>
        <v>6.7672519199999997E-4</v>
      </c>
      <c r="M83" s="49">
        <f t="shared" si="11"/>
        <v>0.26999999999999996</v>
      </c>
      <c r="N83" s="37">
        <f t="shared" si="12"/>
        <v>3.1831147920000002E-3</v>
      </c>
      <c r="O83" s="28"/>
    </row>
    <row r="84" spans="1:15">
      <c r="A84" s="22" t="s">
        <v>244</v>
      </c>
      <c r="B84" s="22" t="s">
        <v>394</v>
      </c>
      <c r="C84" s="23" t="s">
        <v>245</v>
      </c>
      <c r="D84" s="24">
        <v>0</v>
      </c>
      <c r="E84" s="25">
        <v>207000</v>
      </c>
      <c r="F84" s="26">
        <v>367.87901267439617</v>
      </c>
      <c r="G84" s="27">
        <v>76150955.623600006</v>
      </c>
      <c r="H84" s="37">
        <f t="shared" si="8"/>
        <v>6092076.4498880003</v>
      </c>
      <c r="I84" s="37">
        <f t="shared" si="14"/>
        <v>7615095.5623600008</v>
      </c>
      <c r="J84" s="37">
        <f t="shared" si="9"/>
        <v>3807547.7811800004</v>
      </c>
      <c r="K84" s="37">
        <f t="shared" si="13"/>
        <v>3046038.2249440001</v>
      </c>
      <c r="L84" s="37">
        <f t="shared" si="10"/>
        <v>20560758.018372003</v>
      </c>
      <c r="M84" s="49">
        <f t="shared" si="11"/>
        <v>0.27</v>
      </c>
      <c r="N84" s="37">
        <f t="shared" si="12"/>
        <v>96711713.641972005</v>
      </c>
      <c r="O84" s="28"/>
    </row>
    <row r="85" spans="1:15">
      <c r="A85" s="16" t="s">
        <v>246</v>
      </c>
      <c r="B85" s="16" t="s">
        <v>247</v>
      </c>
      <c r="C85" s="17" t="s">
        <v>247</v>
      </c>
      <c r="D85" s="18">
        <v>1</v>
      </c>
      <c r="E85" s="19">
        <v>53170.51</v>
      </c>
      <c r="F85" s="20">
        <v>152.38361466053269</v>
      </c>
      <c r="G85" s="21">
        <v>8102314.5071440004</v>
      </c>
      <c r="H85" s="37">
        <f t="shared" si="8"/>
        <v>648185.1605715201</v>
      </c>
      <c r="I85" s="37">
        <f t="shared" si="14"/>
        <v>810231.45071440004</v>
      </c>
      <c r="J85" s="37">
        <f t="shared" si="9"/>
        <v>405115.72535720002</v>
      </c>
      <c r="K85" s="37">
        <f t="shared" si="13"/>
        <v>324092.58028576005</v>
      </c>
      <c r="L85" s="37">
        <f t="shared" si="10"/>
        <v>2187624.9169288804</v>
      </c>
      <c r="M85" s="49">
        <f t="shared" si="11"/>
        <v>0.27</v>
      </c>
      <c r="N85" s="37">
        <f t="shared" si="12"/>
        <v>10289939.42407288</v>
      </c>
      <c r="O85" s="5"/>
    </row>
    <row r="86" spans="1:15">
      <c r="A86" s="16" t="s">
        <v>248</v>
      </c>
      <c r="B86" s="16" t="s">
        <v>249</v>
      </c>
      <c r="C86" s="17" t="s">
        <v>250</v>
      </c>
      <c r="D86" s="18">
        <v>4</v>
      </c>
      <c r="E86" s="19">
        <v>26237.040000000005</v>
      </c>
      <c r="F86" s="20">
        <v>256.86063977845055</v>
      </c>
      <c r="G86" s="21">
        <v>6739262.8802927993</v>
      </c>
      <c r="H86" s="37">
        <f t="shared" si="8"/>
        <v>539141.03042342397</v>
      </c>
      <c r="I86" s="37">
        <f t="shared" si="14"/>
        <v>673926.28802928003</v>
      </c>
      <c r="J86" s="37">
        <f t="shared" si="9"/>
        <v>336963.14401464001</v>
      </c>
      <c r="K86" s="37">
        <f t="shared" si="13"/>
        <v>269570.51521171199</v>
      </c>
      <c r="L86" s="37">
        <f t="shared" si="10"/>
        <v>1819600.9776790561</v>
      </c>
      <c r="M86" s="49">
        <f t="shared" si="11"/>
        <v>0.27</v>
      </c>
      <c r="N86" s="37">
        <f t="shared" si="12"/>
        <v>8558863.8579718545</v>
      </c>
      <c r="O86" s="5"/>
    </row>
    <row r="87" spans="1:15">
      <c r="A87" s="16" t="s">
        <v>251</v>
      </c>
      <c r="B87" s="16" t="s">
        <v>252</v>
      </c>
      <c r="C87" s="17" t="s">
        <v>253</v>
      </c>
      <c r="D87" s="18">
        <v>5</v>
      </c>
      <c r="E87" s="19">
        <v>56539.659999999996</v>
      </c>
      <c r="F87" s="20">
        <v>250.36768546271418</v>
      </c>
      <c r="G87" s="21">
        <v>14155703.811048802</v>
      </c>
      <c r="H87" s="37">
        <f t="shared" si="8"/>
        <v>1132456.3048839043</v>
      </c>
      <c r="I87" s="37">
        <f t="shared" si="14"/>
        <v>1415570.3811048802</v>
      </c>
      <c r="J87" s="37">
        <f t="shared" si="9"/>
        <v>707785.19055244012</v>
      </c>
      <c r="K87" s="37">
        <f t="shared" si="13"/>
        <v>566228.15244195214</v>
      </c>
      <c r="L87" s="37">
        <f t="shared" si="10"/>
        <v>3822040.0289831767</v>
      </c>
      <c r="M87" s="49">
        <f t="shared" si="11"/>
        <v>0.27</v>
      </c>
      <c r="N87" s="37">
        <f t="shared" si="12"/>
        <v>17977743.840031978</v>
      </c>
      <c r="O87" s="5"/>
    </row>
    <row r="88" spans="1:15">
      <c r="A88" s="22" t="s">
        <v>254</v>
      </c>
      <c r="B88" s="22" t="s">
        <v>255</v>
      </c>
      <c r="C88" s="23" t="s">
        <v>256</v>
      </c>
      <c r="D88" s="24">
        <v>0</v>
      </c>
      <c r="E88" s="25">
        <v>1.0000000000000001E-5</v>
      </c>
      <c r="F88" s="26">
        <v>250.63896</v>
      </c>
      <c r="G88" s="27">
        <v>2.5063896000000001E-3</v>
      </c>
      <c r="H88" s="37">
        <f t="shared" si="8"/>
        <v>2.0051116800000001E-4</v>
      </c>
      <c r="I88" s="37">
        <f t="shared" si="14"/>
        <v>2.5063896000000003E-4</v>
      </c>
      <c r="J88" s="37">
        <f t="shared" si="9"/>
        <v>1.2531948000000002E-4</v>
      </c>
      <c r="K88" s="37">
        <f t="shared" si="13"/>
        <v>1.0025558400000001E-4</v>
      </c>
      <c r="L88" s="37">
        <f t="shared" si="10"/>
        <v>6.7672519199999997E-4</v>
      </c>
      <c r="M88" s="49">
        <f t="shared" si="11"/>
        <v>0.26999999999999996</v>
      </c>
      <c r="N88" s="37">
        <f t="shared" si="12"/>
        <v>3.1831147920000002E-3</v>
      </c>
      <c r="O88" s="28"/>
    </row>
    <row r="89" spans="1:15">
      <c r="A89" s="16" t="s">
        <v>257</v>
      </c>
      <c r="B89" s="16" t="s">
        <v>258</v>
      </c>
      <c r="C89" s="17" t="s">
        <v>259</v>
      </c>
      <c r="D89" s="18">
        <v>3</v>
      </c>
      <c r="E89" s="19">
        <v>125134.5</v>
      </c>
      <c r="F89" s="20">
        <v>77.046966077556547</v>
      </c>
      <c r="G89" s="21">
        <v>9641233.5766320005</v>
      </c>
      <c r="H89" s="37">
        <f t="shared" si="8"/>
        <v>771298.68613056</v>
      </c>
      <c r="I89" s="37">
        <f t="shared" si="14"/>
        <v>964123.35766320012</v>
      </c>
      <c r="J89" s="37">
        <f t="shared" si="9"/>
        <v>482061.67883160006</v>
      </c>
      <c r="K89" s="37"/>
      <c r="L89" s="37">
        <f t="shared" si="10"/>
        <v>2217483.7226253604</v>
      </c>
      <c r="M89" s="49">
        <f t="shared" si="11"/>
        <v>0.23000000000000004</v>
      </c>
      <c r="N89" s="37">
        <f t="shared" si="12"/>
        <v>11858717.29925736</v>
      </c>
      <c r="O89" s="5"/>
    </row>
    <row r="90" spans="1:15">
      <c r="A90" s="16" t="s">
        <v>260</v>
      </c>
      <c r="B90" s="16" t="s">
        <v>261</v>
      </c>
      <c r="C90" s="17" t="s">
        <v>262</v>
      </c>
      <c r="D90" s="18">
        <v>5</v>
      </c>
      <c r="E90" s="19">
        <v>129781.28</v>
      </c>
      <c r="F90" s="20">
        <v>311.51833563532119</v>
      </c>
      <c r="G90" s="21">
        <v>40429248.342221595</v>
      </c>
      <c r="H90" s="37">
        <f t="shared" si="8"/>
        <v>3234339.8673777278</v>
      </c>
      <c r="I90" s="37">
        <f t="shared" si="14"/>
        <v>4042924.8342221598</v>
      </c>
      <c r="J90" s="37">
        <f t="shared" si="9"/>
        <v>2021462.4171110799</v>
      </c>
      <c r="K90" s="37">
        <f t="shared" si="13"/>
        <v>1617169.9336888639</v>
      </c>
      <c r="L90" s="37">
        <f t="shared" si="10"/>
        <v>10915897.052399831</v>
      </c>
      <c r="M90" s="49">
        <f t="shared" si="11"/>
        <v>0.27</v>
      </c>
      <c r="N90" s="37">
        <f t="shared" si="12"/>
        <v>51345145.394621424</v>
      </c>
      <c r="O90" s="5"/>
    </row>
    <row r="91" spans="1:15">
      <c r="A91" s="16" t="s">
        <v>263</v>
      </c>
      <c r="B91" s="16" t="s">
        <v>264</v>
      </c>
      <c r="C91" s="17" t="s">
        <v>265</v>
      </c>
      <c r="D91" s="18">
        <v>1</v>
      </c>
      <c r="E91" s="19">
        <v>1882.9099999999999</v>
      </c>
      <c r="F91" s="20">
        <v>774.14911908864462</v>
      </c>
      <c r="G91" s="21">
        <v>1457653.1178231998</v>
      </c>
      <c r="H91" s="37">
        <f t="shared" si="8"/>
        <v>116612.24942585599</v>
      </c>
      <c r="I91" s="37">
        <f t="shared" si="14"/>
        <v>145765.31178232</v>
      </c>
      <c r="J91" s="37">
        <f t="shared" si="9"/>
        <v>72882.65589116</v>
      </c>
      <c r="K91" s="37">
        <f t="shared" si="13"/>
        <v>58306.124712927995</v>
      </c>
      <c r="L91" s="37">
        <f t="shared" si="10"/>
        <v>393566.34181226394</v>
      </c>
      <c r="M91" s="49">
        <f t="shared" si="11"/>
        <v>0.27</v>
      </c>
      <c r="N91" s="37">
        <f t="shared" si="12"/>
        <v>1851219.4596354638</v>
      </c>
      <c r="O91" s="5"/>
    </row>
    <row r="92" spans="1:15">
      <c r="A92" s="16" t="s">
        <v>266</v>
      </c>
      <c r="B92" s="16" t="s">
        <v>267</v>
      </c>
      <c r="C92" s="17" t="s">
        <v>268</v>
      </c>
      <c r="D92" s="18">
        <v>4</v>
      </c>
      <c r="E92" s="19">
        <v>20944.469999999998</v>
      </c>
      <c r="F92" s="20">
        <v>229.71863904005215</v>
      </c>
      <c r="G92" s="21">
        <v>4811335.1438152008</v>
      </c>
      <c r="H92" s="37">
        <f t="shared" si="8"/>
        <v>384906.81150521606</v>
      </c>
      <c r="I92" s="37">
        <f t="shared" si="14"/>
        <v>481133.5143815201</v>
      </c>
      <c r="J92" s="37">
        <f t="shared" si="9"/>
        <v>240566.75719076005</v>
      </c>
      <c r="K92" s="20">
        <f>G92*8%</f>
        <v>384906.81150521606</v>
      </c>
      <c r="L92" s="37">
        <f t="shared" si="10"/>
        <v>1491513.8945827121</v>
      </c>
      <c r="M92" s="49">
        <f t="shared" si="11"/>
        <v>0.30999999999999994</v>
      </c>
      <c r="N92" s="37">
        <f t="shared" si="12"/>
        <v>6302849.0383979129</v>
      </c>
      <c r="O92" s="5"/>
    </row>
    <row r="93" spans="1:15">
      <c r="A93" s="16" t="s">
        <v>269</v>
      </c>
      <c r="B93" s="16" t="s">
        <v>270</v>
      </c>
      <c r="C93" s="17" t="s">
        <v>271</v>
      </c>
      <c r="D93" s="18">
        <v>5</v>
      </c>
      <c r="E93" s="19">
        <v>32042.559999999998</v>
      </c>
      <c r="F93" s="20">
        <v>279.62141397121837</v>
      </c>
      <c r="G93" s="21">
        <v>8959785.934457602</v>
      </c>
      <c r="H93" s="37">
        <f t="shared" si="8"/>
        <v>716782.87475660816</v>
      </c>
      <c r="I93" s="37">
        <f t="shared" si="14"/>
        <v>895978.5934457602</v>
      </c>
      <c r="J93" s="37">
        <f t="shared" si="9"/>
        <v>447989.2967228801</v>
      </c>
      <c r="K93" s="37">
        <f t="shared" si="13"/>
        <v>358391.43737830408</v>
      </c>
      <c r="L93" s="37">
        <f t="shared" si="10"/>
        <v>2419142.2023035525</v>
      </c>
      <c r="M93" s="49">
        <f t="shared" si="11"/>
        <v>0.27</v>
      </c>
      <c r="N93" s="37">
        <f t="shared" si="12"/>
        <v>11378928.136761155</v>
      </c>
      <c r="O93" s="5"/>
    </row>
    <row r="94" spans="1:15">
      <c r="A94" s="16" t="s">
        <v>272</v>
      </c>
      <c r="B94" s="16" t="s">
        <v>273</v>
      </c>
      <c r="C94" s="17" t="s">
        <v>274</v>
      </c>
      <c r="D94" s="18">
        <v>15</v>
      </c>
      <c r="E94" s="19">
        <v>355658.46</v>
      </c>
      <c r="F94" s="20">
        <v>237.33230548602162</v>
      </c>
      <c r="G94" s="21">
        <v>84409242.277408004</v>
      </c>
      <c r="H94" s="37">
        <f t="shared" si="8"/>
        <v>6752739.3821926406</v>
      </c>
      <c r="I94" s="37">
        <f t="shared" si="14"/>
        <v>8440924.2277408</v>
      </c>
      <c r="J94" s="37">
        <f t="shared" si="9"/>
        <v>4220462.1138704</v>
      </c>
      <c r="K94" s="37">
        <f t="shared" si="13"/>
        <v>3376369.6910963203</v>
      </c>
      <c r="L94" s="37">
        <f t="shared" si="10"/>
        <v>22790495.414900161</v>
      </c>
      <c r="M94" s="49">
        <f t="shared" si="11"/>
        <v>0.27</v>
      </c>
      <c r="N94" s="37">
        <f t="shared" si="12"/>
        <v>107199737.69230816</v>
      </c>
      <c r="O94" s="5"/>
    </row>
    <row r="95" spans="1:15">
      <c r="A95" s="16" t="s">
        <v>275</v>
      </c>
      <c r="B95" s="16" t="s">
        <v>276</v>
      </c>
      <c r="C95" s="17" t="s">
        <v>277</v>
      </c>
      <c r="D95" s="18">
        <v>5</v>
      </c>
      <c r="E95" s="19">
        <v>43825.109999999993</v>
      </c>
      <c r="F95" s="20">
        <v>263.19023342433599</v>
      </c>
      <c r="G95" s="21">
        <v>11534340.9307472</v>
      </c>
      <c r="H95" s="37">
        <f t="shared" si="8"/>
        <v>922747.274459776</v>
      </c>
      <c r="I95" s="37">
        <f t="shared" si="14"/>
        <v>1153434.0930747201</v>
      </c>
      <c r="J95" s="37">
        <f t="shared" si="9"/>
        <v>576717.04653736006</v>
      </c>
      <c r="K95" s="48">
        <f>G95*8%</f>
        <v>922747.274459776</v>
      </c>
      <c r="L95" s="37">
        <f t="shared" si="10"/>
        <v>3575645.6885316321</v>
      </c>
      <c r="M95" s="49">
        <f t="shared" si="11"/>
        <v>0.31</v>
      </c>
      <c r="N95" s="37">
        <f t="shared" si="12"/>
        <v>15109986.619278831</v>
      </c>
      <c r="O95" s="5"/>
    </row>
    <row r="96" spans="1:15">
      <c r="A96" s="16" t="s">
        <v>278</v>
      </c>
      <c r="B96" s="16" t="s">
        <v>279</v>
      </c>
      <c r="C96" s="17" t="s">
        <v>280</v>
      </c>
      <c r="D96" s="18">
        <v>3</v>
      </c>
      <c r="E96" s="19">
        <v>18991.189999999999</v>
      </c>
      <c r="F96" s="20">
        <v>297.86593751839666</v>
      </c>
      <c r="G96" s="21">
        <v>5656828.6139399996</v>
      </c>
      <c r="H96" s="37">
        <f t="shared" si="8"/>
        <v>452546.28911519999</v>
      </c>
      <c r="I96" s="37">
        <f t="shared" si="14"/>
        <v>565682.86139400001</v>
      </c>
      <c r="J96" s="37">
        <f t="shared" si="9"/>
        <v>282841.430697</v>
      </c>
      <c r="K96" s="48">
        <f>G96*8%</f>
        <v>452546.28911519999</v>
      </c>
      <c r="L96" s="37">
        <f t="shared" si="10"/>
        <v>1753616.8703214002</v>
      </c>
      <c r="M96" s="49">
        <f t="shared" si="11"/>
        <v>0.31000000000000005</v>
      </c>
      <c r="N96" s="37">
        <f t="shared" si="12"/>
        <v>7410445.4842614001</v>
      </c>
      <c r="O96" s="5"/>
    </row>
    <row r="97" spans="1:15">
      <c r="A97" s="16" t="s">
        <v>281</v>
      </c>
      <c r="B97" s="16" t="s">
        <v>282</v>
      </c>
      <c r="C97" s="17" t="s">
        <v>283</v>
      </c>
      <c r="D97" s="18">
        <v>4</v>
      </c>
      <c r="E97" s="19">
        <v>28672.030000000002</v>
      </c>
      <c r="F97" s="20">
        <v>277.43286174499673</v>
      </c>
      <c r="G97" s="21">
        <v>7954563.3349383995</v>
      </c>
      <c r="H97" s="37">
        <f t="shared" si="8"/>
        <v>636365.06679507194</v>
      </c>
      <c r="I97" s="37">
        <f t="shared" si="14"/>
        <v>795456.33349383995</v>
      </c>
      <c r="J97" s="37">
        <f t="shared" si="9"/>
        <v>397728.16674691997</v>
      </c>
      <c r="K97" s="37">
        <f t="shared" si="13"/>
        <v>318182.53339753597</v>
      </c>
      <c r="L97" s="37">
        <f t="shared" si="10"/>
        <v>2147732.1004333678</v>
      </c>
      <c r="M97" s="49">
        <f t="shared" si="11"/>
        <v>0.26999999999999996</v>
      </c>
      <c r="N97" s="37">
        <f t="shared" si="12"/>
        <v>10102295.435371768</v>
      </c>
      <c r="O97" s="5"/>
    </row>
    <row r="98" spans="1:15">
      <c r="A98" s="16" t="s">
        <v>284</v>
      </c>
      <c r="B98" s="16" t="s">
        <v>285</v>
      </c>
      <c r="C98" s="17" t="s">
        <v>286</v>
      </c>
      <c r="D98" s="18">
        <v>2</v>
      </c>
      <c r="E98" s="19">
        <v>99940.109999999971</v>
      </c>
      <c r="F98" s="20">
        <v>247.91305595493947</v>
      </c>
      <c r="G98" s="21">
        <v>24776458.082572799</v>
      </c>
      <c r="H98" s="37">
        <f t="shared" si="8"/>
        <v>1982116.6466058239</v>
      </c>
      <c r="I98" s="37">
        <f t="shared" si="14"/>
        <v>2477645.8082572799</v>
      </c>
      <c r="J98" s="37">
        <f t="shared" si="9"/>
        <v>1238822.90412864</v>
      </c>
      <c r="K98" s="37">
        <f t="shared" si="13"/>
        <v>991058.32330291194</v>
      </c>
      <c r="L98" s="37">
        <f t="shared" si="10"/>
        <v>6689643.6822946556</v>
      </c>
      <c r="M98" s="49">
        <f t="shared" si="11"/>
        <v>0.27</v>
      </c>
      <c r="N98" s="37">
        <f t="shared" si="12"/>
        <v>31466101.764867455</v>
      </c>
      <c r="O98" s="5"/>
    </row>
    <row r="99" spans="1:15">
      <c r="A99" s="16" t="s">
        <v>287</v>
      </c>
      <c r="B99" s="16" t="s">
        <v>288</v>
      </c>
      <c r="C99" s="17" t="s">
        <v>289</v>
      </c>
      <c r="D99" s="18">
        <v>3</v>
      </c>
      <c r="E99" s="19">
        <v>13737.14</v>
      </c>
      <c r="F99" s="20">
        <v>195.1351520463212</v>
      </c>
      <c r="G99" s="21">
        <v>2680598.9025816005</v>
      </c>
      <c r="H99" s="37">
        <f t="shared" si="8"/>
        <v>214447.91220652804</v>
      </c>
      <c r="I99" s="37">
        <f>G99*10%</f>
        <v>268059.89025816007</v>
      </c>
      <c r="J99" s="37">
        <f t="shared" si="9"/>
        <v>134029.94512908004</v>
      </c>
      <c r="K99" s="37">
        <f t="shared" si="13"/>
        <v>107223.95610326402</v>
      </c>
      <c r="L99" s="37">
        <f t="shared" si="10"/>
        <v>723761.70369703218</v>
      </c>
      <c r="M99" s="49">
        <f t="shared" si="11"/>
        <v>0.27</v>
      </c>
      <c r="N99" s="37">
        <f t="shared" si="12"/>
        <v>3404360.6062786328</v>
      </c>
      <c r="O99" s="5"/>
    </row>
    <row r="100" spans="1:15">
      <c r="A100" s="16" t="s">
        <v>290</v>
      </c>
      <c r="B100" s="16" t="s">
        <v>291</v>
      </c>
      <c r="C100" s="17" t="s">
        <v>292</v>
      </c>
      <c r="D100" s="18">
        <v>4</v>
      </c>
      <c r="E100" s="19">
        <v>292758.45</v>
      </c>
      <c r="F100" s="20">
        <v>74.030956018036036</v>
      </c>
      <c r="G100" s="21">
        <v>21673187.935858402</v>
      </c>
      <c r="H100" s="37">
        <f t="shared" si="8"/>
        <v>1733855.0348686723</v>
      </c>
      <c r="I100" s="37">
        <f t="shared" ref="I100:I136" si="15">G100*10%</f>
        <v>2167318.7935858401</v>
      </c>
      <c r="J100" s="37">
        <f t="shared" si="9"/>
        <v>1083659.3967929201</v>
      </c>
      <c r="K100" s="37"/>
      <c r="L100" s="37">
        <f t="shared" si="10"/>
        <v>4984833.2252474325</v>
      </c>
      <c r="M100" s="49">
        <f t="shared" si="11"/>
        <v>0.23</v>
      </c>
      <c r="N100" s="37">
        <f t="shared" si="12"/>
        <v>26658021.161105834</v>
      </c>
      <c r="O100" s="5"/>
    </row>
    <row r="101" spans="1:15">
      <c r="A101" s="22" t="s">
        <v>293</v>
      </c>
      <c r="B101" s="22" t="s">
        <v>294</v>
      </c>
      <c r="C101" s="23" t="s">
        <v>295</v>
      </c>
      <c r="D101" s="24">
        <v>0</v>
      </c>
      <c r="E101" s="25">
        <v>1.0000000000000001E-5</v>
      </c>
      <c r="F101" s="26">
        <v>250.63896</v>
      </c>
      <c r="G101" s="27">
        <v>2.5063896000000001E-3</v>
      </c>
      <c r="H101" s="37">
        <f t="shared" si="8"/>
        <v>2.0051116800000001E-4</v>
      </c>
      <c r="I101" s="37">
        <f t="shared" si="15"/>
        <v>2.5063896000000003E-4</v>
      </c>
      <c r="J101" s="37">
        <f t="shared" si="9"/>
        <v>1.2531948000000002E-4</v>
      </c>
      <c r="K101" s="37">
        <f t="shared" si="13"/>
        <v>1.0025558400000001E-4</v>
      </c>
      <c r="L101" s="37">
        <f t="shared" si="10"/>
        <v>6.7672519199999997E-4</v>
      </c>
      <c r="M101" s="49">
        <f t="shared" si="11"/>
        <v>0.26999999999999996</v>
      </c>
      <c r="N101" s="37">
        <f t="shared" si="12"/>
        <v>3.1831147920000002E-3</v>
      </c>
      <c r="O101" s="28"/>
    </row>
    <row r="102" spans="1:15" ht="30">
      <c r="A102" s="22" t="s">
        <v>296</v>
      </c>
      <c r="B102" s="22" t="s">
        <v>395</v>
      </c>
      <c r="C102" s="23" t="s">
        <v>297</v>
      </c>
      <c r="D102" s="24">
        <v>0</v>
      </c>
      <c r="E102" s="25">
        <v>39730</v>
      </c>
      <c r="F102" s="26">
        <v>306.36571561036999</v>
      </c>
      <c r="G102" s="27">
        <v>12171909.881200001</v>
      </c>
      <c r="H102" s="37">
        <f t="shared" si="8"/>
        <v>973752.79049600009</v>
      </c>
      <c r="I102" s="37">
        <f t="shared" si="15"/>
        <v>1217190.9881200001</v>
      </c>
      <c r="J102" s="37">
        <f t="shared" si="9"/>
        <v>608595.49406000006</v>
      </c>
      <c r="K102" s="37">
        <f t="shared" si="13"/>
        <v>486876.39524800004</v>
      </c>
      <c r="L102" s="37">
        <f t="shared" si="10"/>
        <v>3286415.667924</v>
      </c>
      <c r="M102" s="49">
        <f t="shared" si="11"/>
        <v>0.26999999999999996</v>
      </c>
      <c r="N102" s="37">
        <f t="shared" si="12"/>
        <v>15458325.549124001</v>
      </c>
      <c r="O102" s="28"/>
    </row>
    <row r="103" spans="1:15">
      <c r="A103" s="16" t="s">
        <v>298</v>
      </c>
      <c r="B103" s="16" t="s">
        <v>299</v>
      </c>
      <c r="C103" s="17" t="s">
        <v>300</v>
      </c>
      <c r="D103" s="18">
        <v>2</v>
      </c>
      <c r="E103" s="19">
        <v>21056.420000000002</v>
      </c>
      <c r="F103" s="20">
        <v>240.75686290771174</v>
      </c>
      <c r="G103" s="21">
        <v>5069477.6232671998</v>
      </c>
      <c r="H103" s="37">
        <f t="shared" si="8"/>
        <v>405558.20986137597</v>
      </c>
      <c r="I103" s="37">
        <f t="shared" si="15"/>
        <v>506947.76232672</v>
      </c>
      <c r="J103" s="37">
        <f t="shared" si="9"/>
        <v>253473.88116336</v>
      </c>
      <c r="K103" s="37">
        <f t="shared" si="13"/>
        <v>202779.10493068799</v>
      </c>
      <c r="L103" s="37">
        <f t="shared" si="10"/>
        <v>1368758.958282144</v>
      </c>
      <c r="M103" s="49">
        <f t="shared" si="11"/>
        <v>0.27</v>
      </c>
      <c r="N103" s="37">
        <f t="shared" si="12"/>
        <v>6438236.5815493437</v>
      </c>
      <c r="O103" s="5"/>
    </row>
    <row r="104" spans="1:15">
      <c r="A104" s="16" t="s">
        <v>301</v>
      </c>
      <c r="B104" s="16" t="s">
        <v>302</v>
      </c>
      <c r="C104" s="17" t="s">
        <v>303</v>
      </c>
      <c r="D104" s="18">
        <v>1</v>
      </c>
      <c r="E104" s="19">
        <v>34906.69</v>
      </c>
      <c r="F104" s="20">
        <v>255.0475244762078</v>
      </c>
      <c r="G104" s="21">
        <v>8902864.8721583989</v>
      </c>
      <c r="H104" s="37">
        <f t="shared" si="8"/>
        <v>712229.1897726719</v>
      </c>
      <c r="I104" s="37">
        <f t="shared" si="15"/>
        <v>890286.48721583991</v>
      </c>
      <c r="J104" s="37">
        <f t="shared" si="9"/>
        <v>445143.24360791995</v>
      </c>
      <c r="K104" s="37">
        <f t="shared" si="13"/>
        <v>356114.59488633595</v>
      </c>
      <c r="L104" s="37">
        <f t="shared" si="10"/>
        <v>2403773.5154827675</v>
      </c>
      <c r="M104" s="49">
        <f t="shared" si="11"/>
        <v>0.26999999999999996</v>
      </c>
      <c r="N104" s="37">
        <f t="shared" si="12"/>
        <v>11306638.387641165</v>
      </c>
      <c r="O104" s="5"/>
    </row>
    <row r="105" spans="1:15">
      <c r="A105" s="22" t="s">
        <v>304</v>
      </c>
      <c r="B105" s="22" t="s">
        <v>305</v>
      </c>
      <c r="C105" s="23" t="s">
        <v>306</v>
      </c>
      <c r="D105" s="24">
        <v>0</v>
      </c>
      <c r="E105" s="25">
        <v>1.0000000000000001E-5</v>
      </c>
      <c r="F105" s="26">
        <v>250.63896</v>
      </c>
      <c r="G105" s="27">
        <v>2.5063896000000001E-3</v>
      </c>
      <c r="H105" s="37">
        <f t="shared" si="8"/>
        <v>2.0051116800000001E-4</v>
      </c>
      <c r="I105" s="37">
        <f t="shared" si="15"/>
        <v>2.5063896000000003E-4</v>
      </c>
      <c r="J105" s="37">
        <f t="shared" si="9"/>
        <v>1.2531948000000002E-4</v>
      </c>
      <c r="K105" s="37">
        <f t="shared" si="13"/>
        <v>1.0025558400000001E-4</v>
      </c>
      <c r="L105" s="37">
        <f t="shared" si="10"/>
        <v>6.7672519199999997E-4</v>
      </c>
      <c r="M105" s="49">
        <f t="shared" si="11"/>
        <v>0.26999999999999996</v>
      </c>
      <c r="N105" s="37">
        <f t="shared" si="12"/>
        <v>3.1831147920000002E-3</v>
      </c>
      <c r="O105" s="28"/>
    </row>
    <row r="106" spans="1:15">
      <c r="A106" s="16" t="s">
        <v>307</v>
      </c>
      <c r="B106" s="16" t="s">
        <v>308</v>
      </c>
      <c r="C106" s="17" t="s">
        <v>309</v>
      </c>
      <c r="D106" s="18">
        <v>7</v>
      </c>
      <c r="E106" s="19">
        <v>303493.01</v>
      </c>
      <c r="F106" s="20">
        <v>79.366339320692759</v>
      </c>
      <c r="G106" s="21">
        <v>24087129.2131184</v>
      </c>
      <c r="H106" s="37">
        <f t="shared" si="8"/>
        <v>1926970.3370494721</v>
      </c>
      <c r="I106" s="37">
        <f t="shared" si="15"/>
        <v>2408712.9213118399</v>
      </c>
      <c r="J106" s="37">
        <f t="shared" si="9"/>
        <v>1204356.46065592</v>
      </c>
      <c r="K106" s="37"/>
      <c r="L106" s="37">
        <f t="shared" si="10"/>
        <v>5540039.7190172318</v>
      </c>
      <c r="M106" s="49">
        <f t="shared" si="11"/>
        <v>0.22999999999999998</v>
      </c>
      <c r="N106" s="37">
        <f t="shared" si="12"/>
        <v>29627168.932135634</v>
      </c>
      <c r="O106" s="5"/>
    </row>
    <row r="107" spans="1:15">
      <c r="A107" s="22" t="s">
        <v>310</v>
      </c>
      <c r="B107" s="22" t="s">
        <v>311</v>
      </c>
      <c r="C107" s="23" t="s">
        <v>312</v>
      </c>
      <c r="D107" s="24">
        <v>0</v>
      </c>
      <c r="E107" s="25">
        <v>1.0000000000000001E-5</v>
      </c>
      <c r="F107" s="26">
        <v>250.63896</v>
      </c>
      <c r="G107" s="27">
        <v>2.5063896000000001E-3</v>
      </c>
      <c r="H107" s="37">
        <f t="shared" si="8"/>
        <v>2.0051116800000001E-4</v>
      </c>
      <c r="I107" s="37">
        <f t="shared" si="15"/>
        <v>2.5063896000000003E-4</v>
      </c>
      <c r="J107" s="37">
        <f t="shared" si="9"/>
        <v>1.2531948000000002E-4</v>
      </c>
      <c r="K107" s="37">
        <f t="shared" si="13"/>
        <v>1.0025558400000001E-4</v>
      </c>
      <c r="L107" s="37">
        <f t="shared" si="10"/>
        <v>6.7672519199999997E-4</v>
      </c>
      <c r="M107" s="49">
        <f t="shared" si="11"/>
        <v>0.26999999999999996</v>
      </c>
      <c r="N107" s="37">
        <f t="shared" si="12"/>
        <v>3.1831147920000002E-3</v>
      </c>
      <c r="O107" s="28"/>
    </row>
    <row r="108" spans="1:15">
      <c r="A108" s="22" t="s">
        <v>313</v>
      </c>
      <c r="B108" s="22" t="s">
        <v>314</v>
      </c>
      <c r="C108" s="23" t="s">
        <v>315</v>
      </c>
      <c r="D108" s="24">
        <v>0</v>
      </c>
      <c r="E108" s="25">
        <v>1.0000000000000001E-5</v>
      </c>
      <c r="F108" s="26">
        <v>250.63896</v>
      </c>
      <c r="G108" s="27">
        <v>2.5063896000000001E-3</v>
      </c>
      <c r="H108" s="37">
        <f t="shared" si="8"/>
        <v>2.0051116800000001E-4</v>
      </c>
      <c r="I108" s="37">
        <f t="shared" si="15"/>
        <v>2.5063896000000003E-4</v>
      </c>
      <c r="J108" s="37">
        <f t="shared" si="9"/>
        <v>1.2531948000000002E-4</v>
      </c>
      <c r="K108" s="37">
        <f t="shared" si="13"/>
        <v>1.0025558400000001E-4</v>
      </c>
      <c r="L108" s="37">
        <f t="shared" si="10"/>
        <v>6.7672519199999997E-4</v>
      </c>
      <c r="M108" s="49">
        <f t="shared" si="11"/>
        <v>0.26999999999999996</v>
      </c>
      <c r="N108" s="37">
        <f t="shared" si="12"/>
        <v>3.1831147920000002E-3</v>
      </c>
      <c r="O108" s="28"/>
    </row>
    <row r="109" spans="1:15">
      <c r="A109" s="22" t="s">
        <v>316</v>
      </c>
      <c r="B109" s="22" t="s">
        <v>317</v>
      </c>
      <c r="C109" s="23" t="s">
        <v>318</v>
      </c>
      <c r="D109" s="24">
        <v>0</v>
      </c>
      <c r="E109" s="25">
        <v>1.0000000000000001E-5</v>
      </c>
      <c r="F109" s="26">
        <v>250.63896</v>
      </c>
      <c r="G109" s="27">
        <v>2.5063896000000001E-3</v>
      </c>
      <c r="H109" s="37">
        <f t="shared" si="8"/>
        <v>2.0051116800000001E-4</v>
      </c>
      <c r="I109" s="37">
        <f t="shared" si="15"/>
        <v>2.5063896000000003E-4</v>
      </c>
      <c r="J109" s="37">
        <f t="shared" si="9"/>
        <v>1.2531948000000002E-4</v>
      </c>
      <c r="K109" s="37">
        <f t="shared" si="13"/>
        <v>1.0025558400000001E-4</v>
      </c>
      <c r="L109" s="37">
        <f t="shared" si="10"/>
        <v>6.7672519199999997E-4</v>
      </c>
      <c r="M109" s="49">
        <f t="shared" si="11"/>
        <v>0.26999999999999996</v>
      </c>
      <c r="N109" s="37">
        <f t="shared" si="12"/>
        <v>3.1831147920000002E-3</v>
      </c>
      <c r="O109" s="28"/>
    </row>
    <row r="110" spans="1:15">
      <c r="A110" s="16" t="s">
        <v>319</v>
      </c>
      <c r="B110" s="16" t="s">
        <v>320</v>
      </c>
      <c r="C110" s="17" t="s">
        <v>321</v>
      </c>
      <c r="D110" s="18">
        <v>4</v>
      </c>
      <c r="E110" s="19">
        <v>1044.01</v>
      </c>
      <c r="F110" s="20">
        <v>355.54215589505856</v>
      </c>
      <c r="G110" s="21">
        <v>371189.56617600005</v>
      </c>
      <c r="H110" s="20">
        <f>G110*8%</f>
        <v>29695.165294080005</v>
      </c>
      <c r="I110" s="37">
        <f t="shared" si="15"/>
        <v>37118.956617600008</v>
      </c>
      <c r="J110" s="37">
        <f t="shared" si="9"/>
        <v>18559.478308800004</v>
      </c>
      <c r="K110" s="37">
        <f t="shared" si="13"/>
        <v>14847.582647040002</v>
      </c>
      <c r="L110" s="37">
        <f t="shared" si="10"/>
        <v>100221.18286752001</v>
      </c>
      <c r="M110" s="49">
        <f t="shared" si="11"/>
        <v>0.26999999999999996</v>
      </c>
      <c r="N110" s="37">
        <f t="shared" si="12"/>
        <v>471410.74904352007</v>
      </c>
      <c r="O110" s="5"/>
    </row>
    <row r="111" spans="1:15">
      <c r="A111" s="16" t="s">
        <v>322</v>
      </c>
      <c r="B111" s="16" t="s">
        <v>323</v>
      </c>
      <c r="C111" s="17" t="s">
        <v>324</v>
      </c>
      <c r="D111" s="18">
        <v>8</v>
      </c>
      <c r="E111" s="19">
        <v>285258.02999999997</v>
      </c>
      <c r="F111" s="20">
        <v>319.73299986393658</v>
      </c>
      <c r="G111" s="21">
        <v>91206405.667176813</v>
      </c>
      <c r="H111" s="37">
        <f t="shared" si="8"/>
        <v>7296512.4533741456</v>
      </c>
      <c r="I111" s="37">
        <f t="shared" si="15"/>
        <v>9120640.5667176824</v>
      </c>
      <c r="J111" s="37">
        <f t="shared" si="9"/>
        <v>4560320.2833588412</v>
      </c>
      <c r="K111" s="48">
        <f>G111*8%</f>
        <v>7296512.4533741456</v>
      </c>
      <c r="L111" s="37">
        <f t="shared" si="10"/>
        <v>28273985.756824814</v>
      </c>
      <c r="M111" s="49">
        <f t="shared" si="11"/>
        <v>0.31</v>
      </c>
      <c r="N111" s="37">
        <f t="shared" si="12"/>
        <v>119480391.42400163</v>
      </c>
      <c r="O111" s="5"/>
    </row>
    <row r="112" spans="1:15">
      <c r="A112" s="22" t="s">
        <v>325</v>
      </c>
      <c r="B112" s="22" t="s">
        <v>326</v>
      </c>
      <c r="C112" s="23" t="s">
        <v>327</v>
      </c>
      <c r="D112" s="24">
        <v>0</v>
      </c>
      <c r="E112" s="25">
        <v>1.0000000000000001E-5</v>
      </c>
      <c r="F112" s="26">
        <v>250.63896</v>
      </c>
      <c r="G112" s="27">
        <v>2.5063896000000001E-3</v>
      </c>
      <c r="H112" s="37">
        <f t="shared" si="8"/>
        <v>2.0051116800000001E-4</v>
      </c>
      <c r="I112" s="37">
        <f t="shared" si="15"/>
        <v>2.5063896000000003E-4</v>
      </c>
      <c r="J112" s="37">
        <f t="shared" si="9"/>
        <v>1.2531948000000002E-4</v>
      </c>
      <c r="K112" s="37">
        <f t="shared" si="13"/>
        <v>1.0025558400000001E-4</v>
      </c>
      <c r="L112" s="37">
        <f t="shared" si="10"/>
        <v>6.7672519199999997E-4</v>
      </c>
      <c r="M112" s="49">
        <f t="shared" si="11"/>
        <v>0.26999999999999996</v>
      </c>
      <c r="N112" s="37">
        <f t="shared" si="12"/>
        <v>3.1831147920000002E-3</v>
      </c>
      <c r="O112" s="28"/>
    </row>
    <row r="113" spans="1:15">
      <c r="A113" s="16" t="s">
        <v>328</v>
      </c>
      <c r="B113" s="16" t="s">
        <v>329</v>
      </c>
      <c r="C113" s="17" t="s">
        <v>330</v>
      </c>
      <c r="D113" s="18">
        <v>4</v>
      </c>
      <c r="E113" s="19">
        <v>120843.45999999999</v>
      </c>
      <c r="F113" s="20">
        <v>283.64998831047046</v>
      </c>
      <c r="G113" s="21">
        <v>34277246.016396806</v>
      </c>
      <c r="H113" s="37">
        <f t="shared" si="8"/>
        <v>2742179.6813117447</v>
      </c>
      <c r="I113" s="37">
        <f t="shared" si="15"/>
        <v>3427724.6016396806</v>
      </c>
      <c r="J113" s="37">
        <f t="shared" si="9"/>
        <v>1713862.3008198403</v>
      </c>
      <c r="K113" s="48">
        <f>G113*8%</f>
        <v>2742179.6813117447</v>
      </c>
      <c r="L113" s="37">
        <f t="shared" si="10"/>
        <v>10625946.265083011</v>
      </c>
      <c r="M113" s="49">
        <f t="shared" si="11"/>
        <v>0.31000000000000005</v>
      </c>
      <c r="N113" s="37">
        <f t="shared" si="12"/>
        <v>44903192.281479821</v>
      </c>
      <c r="O113" s="5"/>
    </row>
    <row r="114" spans="1:15">
      <c r="A114" s="16" t="s">
        <v>331</v>
      </c>
      <c r="B114" s="16" t="s">
        <v>332</v>
      </c>
      <c r="C114" s="17" t="s">
        <v>333</v>
      </c>
      <c r="D114" s="18">
        <v>5</v>
      </c>
      <c r="E114" s="19">
        <v>79688.430000000008</v>
      </c>
      <c r="F114" s="20">
        <v>329.52867628910235</v>
      </c>
      <c r="G114" s="21">
        <v>26259622.853456795</v>
      </c>
      <c r="H114" s="37">
        <f t="shared" si="8"/>
        <v>2100769.8282765439</v>
      </c>
      <c r="I114" s="37">
        <f t="shared" si="15"/>
        <v>2625962.2853456796</v>
      </c>
      <c r="J114" s="37">
        <f t="shared" si="9"/>
        <v>1312981.1426728398</v>
      </c>
      <c r="K114" s="48">
        <f>G114*8%</f>
        <v>2100769.8282765439</v>
      </c>
      <c r="L114" s="37">
        <f t="shared" si="10"/>
        <v>8140483.0845716074</v>
      </c>
      <c r="M114" s="49">
        <f t="shared" si="11"/>
        <v>0.31000000000000005</v>
      </c>
      <c r="N114" s="37">
        <f t="shared" si="12"/>
        <v>34400105.938028403</v>
      </c>
      <c r="O114" s="5"/>
    </row>
    <row r="115" spans="1:15">
      <c r="A115" s="16" t="s">
        <v>334</v>
      </c>
      <c r="B115" s="16" t="s">
        <v>335</v>
      </c>
      <c r="C115" s="17" t="s">
        <v>336</v>
      </c>
      <c r="D115" s="18">
        <v>6</v>
      </c>
      <c r="E115" s="19">
        <v>109435.25</v>
      </c>
      <c r="F115" s="20">
        <v>306.57599583756792</v>
      </c>
      <c r="G115" s="21">
        <v>33550220.748483203</v>
      </c>
      <c r="H115" s="37">
        <f t="shared" si="8"/>
        <v>2684017.6598786563</v>
      </c>
      <c r="I115" s="37">
        <f t="shared" si="15"/>
        <v>3355022.0748483203</v>
      </c>
      <c r="J115" s="37">
        <f t="shared" si="9"/>
        <v>1677511.0374241602</v>
      </c>
      <c r="K115" s="48">
        <f>G115*8%</f>
        <v>2684017.6598786563</v>
      </c>
      <c r="L115" s="37">
        <f t="shared" si="10"/>
        <v>10400568.432029793</v>
      </c>
      <c r="M115" s="49">
        <f t="shared" si="11"/>
        <v>0.31</v>
      </c>
      <c r="N115" s="37">
        <f t="shared" si="12"/>
        <v>43950789.180512995</v>
      </c>
      <c r="O115" s="5"/>
    </row>
    <row r="116" spans="1:15">
      <c r="A116" s="16" t="s">
        <v>337</v>
      </c>
      <c r="B116" s="16" t="s">
        <v>338</v>
      </c>
      <c r="C116" s="17" t="s">
        <v>339</v>
      </c>
      <c r="D116" s="18">
        <v>12</v>
      </c>
      <c r="E116" s="19">
        <v>498589.96</v>
      </c>
      <c r="F116" s="20">
        <v>329.00479441496981</v>
      </c>
      <c r="G116" s="21">
        <v>164038487.28716803</v>
      </c>
      <c r="H116" s="37">
        <f t="shared" si="8"/>
        <v>13123078.982973441</v>
      </c>
      <c r="I116" s="37">
        <f t="shared" si="15"/>
        <v>16403848.728716804</v>
      </c>
      <c r="J116" s="37">
        <f t="shared" si="9"/>
        <v>8201924.3643584019</v>
      </c>
      <c r="K116" s="48">
        <f>G116*8%</f>
        <v>13123078.982973441</v>
      </c>
      <c r="L116" s="37">
        <f t="shared" si="10"/>
        <v>50851931.059022091</v>
      </c>
      <c r="M116" s="49">
        <f t="shared" si="11"/>
        <v>0.31</v>
      </c>
      <c r="N116" s="37">
        <f t="shared" si="12"/>
        <v>214890418.34619012</v>
      </c>
      <c r="O116" s="5"/>
    </row>
    <row r="117" spans="1:15">
      <c r="A117" s="16" t="s">
        <v>340</v>
      </c>
      <c r="B117" s="16" t="s">
        <v>341</v>
      </c>
      <c r="C117" s="17" t="s">
        <v>342</v>
      </c>
      <c r="D117" s="18">
        <v>8</v>
      </c>
      <c r="E117" s="19">
        <v>375067.33999999997</v>
      </c>
      <c r="F117" s="20">
        <v>70.080843810940195</v>
      </c>
      <c r="G117" s="21">
        <v>26285035.673124801</v>
      </c>
      <c r="H117" s="37">
        <f t="shared" si="8"/>
        <v>2102802.8538499842</v>
      </c>
      <c r="I117" s="37">
        <f t="shared" si="15"/>
        <v>2628503.5673124804</v>
      </c>
      <c r="J117" s="37">
        <f t="shared" si="9"/>
        <v>1314251.7836562402</v>
      </c>
      <c r="K117" s="37"/>
      <c r="L117" s="37">
        <f t="shared" si="10"/>
        <v>6045558.2048187051</v>
      </c>
      <c r="M117" s="49">
        <f t="shared" si="11"/>
        <v>0.23000000000000004</v>
      </c>
      <c r="N117" s="37">
        <f t="shared" si="12"/>
        <v>32330593.877943508</v>
      </c>
      <c r="O117" s="5"/>
    </row>
    <row r="118" spans="1:15">
      <c r="A118" s="16" t="s">
        <v>343</v>
      </c>
      <c r="B118" s="16" t="s">
        <v>344</v>
      </c>
      <c r="C118" s="17" t="s">
        <v>345</v>
      </c>
      <c r="D118" s="18">
        <v>6</v>
      </c>
      <c r="E118" s="19">
        <v>61489.739999999991</v>
      </c>
      <c r="F118" s="20">
        <v>234.81283610704492</v>
      </c>
      <c r="G118" s="21">
        <v>14438580.240884801</v>
      </c>
      <c r="H118" s="37">
        <f t="shared" si="8"/>
        <v>1155086.4192707841</v>
      </c>
      <c r="I118" s="37">
        <f t="shared" si="15"/>
        <v>1443858.0240884803</v>
      </c>
      <c r="J118" s="37">
        <f t="shared" si="9"/>
        <v>721929.01204424014</v>
      </c>
      <c r="K118" s="37">
        <f t="shared" si="13"/>
        <v>577543.20963539206</v>
      </c>
      <c r="L118" s="37">
        <f t="shared" si="10"/>
        <v>3898416.6650388967</v>
      </c>
      <c r="M118" s="49">
        <f t="shared" si="11"/>
        <v>0.27</v>
      </c>
      <c r="N118" s="37">
        <f t="shared" si="12"/>
        <v>18336996.905923698</v>
      </c>
      <c r="O118" s="5"/>
    </row>
    <row r="119" spans="1:15">
      <c r="A119" s="16" t="s">
        <v>346</v>
      </c>
      <c r="B119" s="16" t="s">
        <v>347</v>
      </c>
      <c r="C119" s="17" t="s">
        <v>348</v>
      </c>
      <c r="D119" s="18">
        <v>0</v>
      </c>
      <c r="E119" s="19">
        <v>1.0000000000000001E-5</v>
      </c>
      <c r="F119" s="20">
        <v>250.63896</v>
      </c>
      <c r="G119" s="21">
        <v>2.5063896000000001E-3</v>
      </c>
      <c r="H119" s="37">
        <f t="shared" si="8"/>
        <v>2.0051116800000001E-4</v>
      </c>
      <c r="I119" s="37">
        <f t="shared" si="15"/>
        <v>2.5063896000000003E-4</v>
      </c>
      <c r="J119" s="37">
        <f t="shared" si="9"/>
        <v>1.2531948000000002E-4</v>
      </c>
      <c r="K119" s="37">
        <f t="shared" si="13"/>
        <v>1.0025558400000001E-4</v>
      </c>
      <c r="L119" s="37">
        <f t="shared" si="10"/>
        <v>6.7672519199999997E-4</v>
      </c>
      <c r="M119" s="49">
        <f t="shared" si="11"/>
        <v>0.26999999999999996</v>
      </c>
      <c r="N119" s="37">
        <f t="shared" si="12"/>
        <v>3.1831147920000002E-3</v>
      </c>
      <c r="O119" s="5"/>
    </row>
    <row r="120" spans="1:15">
      <c r="A120" s="16" t="s">
        <v>349</v>
      </c>
      <c r="B120" s="16" t="s">
        <v>350</v>
      </c>
      <c r="C120" s="17" t="s">
        <v>351</v>
      </c>
      <c r="D120" s="18">
        <v>3</v>
      </c>
      <c r="E120" s="19">
        <v>3808.0099999999998</v>
      </c>
      <c r="F120" s="20">
        <v>249.55474291569618</v>
      </c>
      <c r="G120" s="21">
        <v>950306.95657040016</v>
      </c>
      <c r="H120" s="37">
        <f t="shared" si="8"/>
        <v>76024.556525632011</v>
      </c>
      <c r="I120" s="37">
        <f t="shared" si="15"/>
        <v>95030.695657040022</v>
      </c>
      <c r="J120" s="37">
        <f t="shared" si="9"/>
        <v>47515.347828520011</v>
      </c>
      <c r="K120" s="37">
        <f t="shared" si="13"/>
        <v>38012.278262816006</v>
      </c>
      <c r="L120" s="37">
        <f t="shared" si="10"/>
        <v>256582.87827400805</v>
      </c>
      <c r="M120" s="49">
        <f t="shared" si="11"/>
        <v>0.27</v>
      </c>
      <c r="N120" s="37">
        <f t="shared" si="12"/>
        <v>1206889.8348444081</v>
      </c>
      <c r="O120" s="5"/>
    </row>
    <row r="121" spans="1:15">
      <c r="A121" s="16" t="s">
        <v>352</v>
      </c>
      <c r="B121" s="16" t="s">
        <v>353</v>
      </c>
      <c r="C121" s="17" t="s">
        <v>315</v>
      </c>
      <c r="D121" s="18">
        <v>2</v>
      </c>
      <c r="E121" s="19">
        <v>10630.24</v>
      </c>
      <c r="F121" s="20">
        <v>261.89925663796868</v>
      </c>
      <c r="G121" s="21">
        <v>2784051.9538832</v>
      </c>
      <c r="H121" s="37">
        <f t="shared" si="8"/>
        <v>222724.15631065599</v>
      </c>
      <c r="I121" s="37">
        <f t="shared" si="15"/>
        <v>278405.19538832002</v>
      </c>
      <c r="J121" s="37">
        <f t="shared" si="9"/>
        <v>139202.59769416001</v>
      </c>
      <c r="K121" s="37">
        <f t="shared" si="13"/>
        <v>111362.078155328</v>
      </c>
      <c r="L121" s="37">
        <f t="shared" si="10"/>
        <v>751694.02754846402</v>
      </c>
      <c r="M121" s="49">
        <f t="shared" si="11"/>
        <v>0.27</v>
      </c>
      <c r="N121" s="37">
        <f t="shared" si="12"/>
        <v>3535745.981431664</v>
      </c>
      <c r="O121" s="5"/>
    </row>
    <row r="122" spans="1:15">
      <c r="A122" s="16" t="s">
        <v>354</v>
      </c>
      <c r="B122" s="16" t="s">
        <v>355</v>
      </c>
      <c r="C122" s="17" t="s">
        <v>315</v>
      </c>
      <c r="D122" s="18">
        <v>1</v>
      </c>
      <c r="E122" s="19">
        <v>4606.26</v>
      </c>
      <c r="F122" s="20">
        <v>227.42606324210965</v>
      </c>
      <c r="G122" s="21">
        <v>1047583.5780696</v>
      </c>
      <c r="H122" s="37">
        <f t="shared" si="8"/>
        <v>83806.686245568009</v>
      </c>
      <c r="I122" s="37">
        <f t="shared" si="15"/>
        <v>104758.35780696</v>
      </c>
      <c r="J122" s="37">
        <f t="shared" si="9"/>
        <v>52379.178903480002</v>
      </c>
      <c r="K122" s="37">
        <f t="shared" si="13"/>
        <v>41903.343122784005</v>
      </c>
      <c r="L122" s="37">
        <f t="shared" si="10"/>
        <v>282847.56607879204</v>
      </c>
      <c r="M122" s="49">
        <f t="shared" si="11"/>
        <v>0.27</v>
      </c>
      <c r="N122" s="37">
        <f t="shared" si="12"/>
        <v>1330431.1441483921</v>
      </c>
      <c r="O122" s="5"/>
    </row>
    <row r="123" spans="1:15">
      <c r="A123" s="16" t="s">
        <v>356</v>
      </c>
      <c r="B123" s="16" t="s">
        <v>357</v>
      </c>
      <c r="C123" s="17" t="s">
        <v>358</v>
      </c>
      <c r="D123" s="18">
        <v>7</v>
      </c>
      <c r="E123" s="19">
        <v>42046.320000000007</v>
      </c>
      <c r="F123" s="20">
        <v>341.89060621044598</v>
      </c>
      <c r="G123" s="21">
        <v>14375241.8337184</v>
      </c>
      <c r="H123" s="37">
        <f t="shared" si="8"/>
        <v>1150019.346697472</v>
      </c>
      <c r="I123" s="37">
        <f t="shared" si="15"/>
        <v>1437524.18337184</v>
      </c>
      <c r="J123" s="37">
        <f t="shared" si="9"/>
        <v>718762.09168592002</v>
      </c>
      <c r="K123" s="37">
        <f t="shared" si="13"/>
        <v>575009.67334873602</v>
      </c>
      <c r="L123" s="37">
        <f t="shared" si="10"/>
        <v>3881315.2951039681</v>
      </c>
      <c r="M123" s="49">
        <f t="shared" si="11"/>
        <v>0.27</v>
      </c>
      <c r="N123" s="37">
        <f t="shared" si="12"/>
        <v>18256557.128822368</v>
      </c>
      <c r="O123" s="5"/>
    </row>
    <row r="124" spans="1:15">
      <c r="A124" s="16" t="s">
        <v>359</v>
      </c>
      <c r="B124" s="16" t="s">
        <v>360</v>
      </c>
      <c r="C124" s="17" t="s">
        <v>321</v>
      </c>
      <c r="D124" s="18">
        <v>4</v>
      </c>
      <c r="E124" s="19">
        <v>5064.54</v>
      </c>
      <c r="F124" s="20">
        <v>434.63006557215471</v>
      </c>
      <c r="G124" s="21">
        <v>2201201.3522928003</v>
      </c>
      <c r="H124" s="37">
        <f t="shared" si="8"/>
        <v>176096.10818342402</v>
      </c>
      <c r="I124" s="37">
        <f t="shared" si="15"/>
        <v>220120.13522928004</v>
      </c>
      <c r="J124" s="37">
        <f t="shared" si="9"/>
        <v>110060.06761464002</v>
      </c>
      <c r="K124" s="37">
        <f t="shared" si="13"/>
        <v>88048.054091712009</v>
      </c>
      <c r="L124" s="37">
        <f t="shared" si="10"/>
        <v>594324.36511905608</v>
      </c>
      <c r="M124" s="49">
        <f t="shared" si="11"/>
        <v>0.27</v>
      </c>
      <c r="N124" s="37">
        <f t="shared" si="12"/>
        <v>2795525.7174118562</v>
      </c>
      <c r="O124" s="5"/>
    </row>
    <row r="125" spans="1:15">
      <c r="A125" s="16" t="s">
        <v>361</v>
      </c>
      <c r="B125" s="16" t="s">
        <v>314</v>
      </c>
      <c r="C125" s="17" t="s">
        <v>362</v>
      </c>
      <c r="D125" s="18">
        <v>1</v>
      </c>
      <c r="E125" s="19">
        <v>4059.99</v>
      </c>
      <c r="F125" s="20">
        <v>231.60639371860523</v>
      </c>
      <c r="G125" s="21">
        <v>940319.64243360003</v>
      </c>
      <c r="H125" s="37">
        <f t="shared" si="8"/>
        <v>75225.571394687999</v>
      </c>
      <c r="I125" s="37">
        <f t="shared" si="15"/>
        <v>94031.964243360009</v>
      </c>
      <c r="J125" s="37">
        <f t="shared" si="9"/>
        <v>47015.982121680005</v>
      </c>
      <c r="K125" s="37">
        <f t="shared" si="13"/>
        <v>37612.785697343999</v>
      </c>
      <c r="L125" s="37">
        <f t="shared" si="10"/>
        <v>253886.303457072</v>
      </c>
      <c r="M125" s="49">
        <f t="shared" si="11"/>
        <v>0.27</v>
      </c>
      <c r="N125" s="37">
        <f t="shared" si="12"/>
        <v>1194205.945890672</v>
      </c>
      <c r="O125" s="5"/>
    </row>
    <row r="126" spans="1:15">
      <c r="A126" s="16" t="s">
        <v>363</v>
      </c>
      <c r="B126" s="16" t="s">
        <v>364</v>
      </c>
      <c r="C126" s="17" t="s">
        <v>345</v>
      </c>
      <c r="D126" s="18">
        <v>1</v>
      </c>
      <c r="E126" s="19">
        <v>3676.58</v>
      </c>
      <c r="F126" s="20">
        <v>296.94644476747413</v>
      </c>
      <c r="G126" s="21">
        <v>1091747.3599032001</v>
      </c>
      <c r="H126" s="37">
        <f t="shared" si="8"/>
        <v>87339.788792256004</v>
      </c>
      <c r="I126" s="37">
        <f t="shared" si="15"/>
        <v>109174.73599032001</v>
      </c>
      <c r="J126" s="37">
        <f t="shared" si="9"/>
        <v>54587.367995160006</v>
      </c>
      <c r="K126" s="37">
        <f t="shared" si="13"/>
        <v>43669.894396128002</v>
      </c>
      <c r="L126" s="37">
        <f t="shared" si="10"/>
        <v>294771.78717386402</v>
      </c>
      <c r="M126" s="49">
        <f t="shared" si="11"/>
        <v>0.27</v>
      </c>
      <c r="N126" s="37">
        <f t="shared" si="12"/>
        <v>1386519.147077064</v>
      </c>
      <c r="O126" s="5"/>
    </row>
    <row r="127" spans="1:15">
      <c r="A127" s="22" t="s">
        <v>365</v>
      </c>
      <c r="B127" s="22" t="s">
        <v>366</v>
      </c>
      <c r="C127" s="23" t="s">
        <v>367</v>
      </c>
      <c r="D127" s="24">
        <v>0</v>
      </c>
      <c r="E127" s="25">
        <v>1.0000000000000001E-5</v>
      </c>
      <c r="F127" s="26">
        <v>250.63896</v>
      </c>
      <c r="G127" s="27">
        <v>2.5063896000000001E-3</v>
      </c>
      <c r="H127" s="37">
        <f t="shared" si="8"/>
        <v>2.0051116800000001E-4</v>
      </c>
      <c r="I127" s="37">
        <f t="shared" si="15"/>
        <v>2.5063896000000003E-4</v>
      </c>
      <c r="J127" s="37">
        <f t="shared" si="9"/>
        <v>1.2531948000000002E-4</v>
      </c>
      <c r="K127" s="37">
        <f t="shared" si="13"/>
        <v>1.0025558400000001E-4</v>
      </c>
      <c r="L127" s="37">
        <f t="shared" si="10"/>
        <v>6.7672519199999997E-4</v>
      </c>
      <c r="M127" s="49">
        <f t="shared" si="11"/>
        <v>0.26999999999999996</v>
      </c>
      <c r="N127" s="37">
        <f t="shared" si="12"/>
        <v>3.1831147920000002E-3</v>
      </c>
      <c r="O127" s="28"/>
    </row>
    <row r="128" spans="1:15">
      <c r="A128" s="16" t="s">
        <v>368</v>
      </c>
      <c r="B128" s="16" t="s">
        <v>369</v>
      </c>
      <c r="C128" s="17" t="s">
        <v>370</v>
      </c>
      <c r="D128" s="18">
        <v>4</v>
      </c>
      <c r="E128" s="19">
        <v>96765.26</v>
      </c>
      <c r="F128" s="20">
        <v>362.49347871267031</v>
      </c>
      <c r="G128" s="21">
        <v>35076775.715936005</v>
      </c>
      <c r="H128" s="37">
        <f t="shared" si="8"/>
        <v>2806142.0572748804</v>
      </c>
      <c r="I128" s="37">
        <f t="shared" si="15"/>
        <v>3507677.5715936008</v>
      </c>
      <c r="J128" s="37">
        <f t="shared" si="9"/>
        <v>1753838.7857968004</v>
      </c>
      <c r="K128" s="48">
        <f>G128*8%</f>
        <v>2806142.0572748804</v>
      </c>
      <c r="L128" s="37">
        <f t="shared" si="10"/>
        <v>10873800.471940162</v>
      </c>
      <c r="M128" s="49">
        <f t="shared" si="11"/>
        <v>0.31</v>
      </c>
      <c r="N128" s="37">
        <f t="shared" si="12"/>
        <v>45950576.187876165</v>
      </c>
      <c r="O128" s="5"/>
    </row>
    <row r="129" spans="1:15">
      <c r="A129" s="22" t="s">
        <v>371</v>
      </c>
      <c r="B129" s="22" t="s">
        <v>372</v>
      </c>
      <c r="C129" s="23" t="s">
        <v>373</v>
      </c>
      <c r="D129" s="24">
        <v>0</v>
      </c>
      <c r="E129" s="25">
        <v>1.0000000000000001E-5</v>
      </c>
      <c r="F129" s="26">
        <v>250.63896</v>
      </c>
      <c r="G129" s="27">
        <v>2.5063896000000001E-3</v>
      </c>
      <c r="H129" s="37">
        <f t="shared" si="8"/>
        <v>2.0051116800000001E-4</v>
      </c>
      <c r="I129" s="37">
        <f t="shared" si="15"/>
        <v>2.5063896000000003E-4</v>
      </c>
      <c r="J129" s="37">
        <f t="shared" si="9"/>
        <v>1.2531948000000002E-4</v>
      </c>
      <c r="K129" s="37">
        <f t="shared" si="13"/>
        <v>1.0025558400000001E-4</v>
      </c>
      <c r="L129" s="37">
        <f t="shared" si="10"/>
        <v>6.7672519199999997E-4</v>
      </c>
      <c r="M129" s="49">
        <f t="shared" si="11"/>
        <v>0.26999999999999996</v>
      </c>
      <c r="N129" s="37">
        <f t="shared" si="12"/>
        <v>3.1831147920000002E-3</v>
      </c>
      <c r="O129" s="28"/>
    </row>
    <row r="130" spans="1:15">
      <c r="A130" s="16" t="s">
        <v>374</v>
      </c>
      <c r="B130" s="16" t="s">
        <v>375</v>
      </c>
      <c r="C130" s="17" t="s">
        <v>376</v>
      </c>
      <c r="D130" s="18">
        <v>5</v>
      </c>
      <c r="E130" s="19">
        <v>63663.33</v>
      </c>
      <c r="F130" s="20">
        <v>250.63896</v>
      </c>
      <c r="G130" s="21">
        <v>15956510.8213368</v>
      </c>
      <c r="H130" s="37">
        <f t="shared" si="8"/>
        <v>1276520.8657069441</v>
      </c>
      <c r="I130" s="37">
        <f t="shared" si="15"/>
        <v>1595651.0821336801</v>
      </c>
      <c r="J130" s="37">
        <f t="shared" si="9"/>
        <v>797825.54106684006</v>
      </c>
      <c r="K130" s="37">
        <f t="shared" si="13"/>
        <v>638260.43285347207</v>
      </c>
      <c r="L130" s="37">
        <f t="shared" si="10"/>
        <v>4308257.9217609372</v>
      </c>
      <c r="M130" s="49">
        <f t="shared" si="11"/>
        <v>0.27000000000000007</v>
      </c>
      <c r="N130" s="37">
        <f t="shared" si="12"/>
        <v>20264768.743097737</v>
      </c>
      <c r="O130" s="5"/>
    </row>
    <row r="131" spans="1:15">
      <c r="A131" s="16" t="s">
        <v>377</v>
      </c>
      <c r="B131" s="16" t="s">
        <v>378</v>
      </c>
      <c r="C131" s="17" t="s">
        <v>379</v>
      </c>
      <c r="D131" s="18">
        <v>2</v>
      </c>
      <c r="E131" s="19">
        <v>4477.82</v>
      </c>
      <c r="F131" s="20">
        <v>234.3445031412607</v>
      </c>
      <c r="G131" s="21">
        <v>1049352.503056</v>
      </c>
      <c r="H131" s="37">
        <f t="shared" si="8"/>
        <v>83948.200244480002</v>
      </c>
      <c r="I131" s="37">
        <f t="shared" si="15"/>
        <v>104935.2503056</v>
      </c>
      <c r="J131" s="37">
        <f t="shared" si="9"/>
        <v>52467.625152799999</v>
      </c>
      <c r="K131" s="37">
        <f t="shared" si="13"/>
        <v>41974.100122240001</v>
      </c>
      <c r="L131" s="37">
        <f t="shared" si="10"/>
        <v>283325.17582512001</v>
      </c>
      <c r="M131" s="49">
        <f t="shared" si="11"/>
        <v>0.27</v>
      </c>
      <c r="N131" s="37">
        <f t="shared" si="12"/>
        <v>1332677.6788811199</v>
      </c>
      <c r="O131" s="5"/>
    </row>
    <row r="132" spans="1:15">
      <c r="A132" s="16" t="s">
        <v>380</v>
      </c>
      <c r="B132" s="16" t="s">
        <v>381</v>
      </c>
      <c r="C132" s="17" t="s">
        <v>382</v>
      </c>
      <c r="D132" s="18">
        <v>5</v>
      </c>
      <c r="E132" s="19">
        <v>67948.779999999984</v>
      </c>
      <c r="F132" s="20">
        <v>286.38732780005176</v>
      </c>
      <c r="G132" s="21">
        <v>19459669.531473596</v>
      </c>
      <c r="H132" s="37">
        <f t="shared" si="8"/>
        <v>1556773.5625178877</v>
      </c>
      <c r="I132" s="37">
        <f t="shared" si="15"/>
        <v>1945966.9531473597</v>
      </c>
      <c r="J132" s="37">
        <f t="shared" si="9"/>
        <v>972983.47657367983</v>
      </c>
      <c r="K132" s="37">
        <f t="shared" si="13"/>
        <v>778386.78125894384</v>
      </c>
      <c r="L132" s="37">
        <f t="shared" si="10"/>
        <v>5254110.7734978702</v>
      </c>
      <c r="M132" s="49">
        <f t="shared" si="11"/>
        <v>0.26999999999999996</v>
      </c>
      <c r="N132" s="37">
        <f t="shared" si="12"/>
        <v>24713780.304971464</v>
      </c>
      <c r="O132" s="5"/>
    </row>
    <row r="133" spans="1:15">
      <c r="A133" s="16" t="s">
        <v>383</v>
      </c>
      <c r="B133" s="16" t="s">
        <v>384</v>
      </c>
      <c r="C133" s="17" t="s">
        <v>385</v>
      </c>
      <c r="D133" s="18">
        <v>8</v>
      </c>
      <c r="E133" s="19">
        <v>130041.16999999998</v>
      </c>
      <c r="F133" s="20">
        <v>289.09523504096438</v>
      </c>
      <c r="G133" s="21">
        <v>37594282.606151998</v>
      </c>
      <c r="H133" s="37">
        <f t="shared" si="8"/>
        <v>3007542.6084921598</v>
      </c>
      <c r="I133" s="37">
        <f t="shared" si="15"/>
        <v>3759428.2606151998</v>
      </c>
      <c r="J133" s="37">
        <f t="shared" si="9"/>
        <v>1879714.1303075999</v>
      </c>
      <c r="K133" s="48">
        <f>G133*8%</f>
        <v>3007542.6084921598</v>
      </c>
      <c r="L133" s="37">
        <f t="shared" si="10"/>
        <v>11654227.60790712</v>
      </c>
      <c r="M133" s="49">
        <f t="shared" si="11"/>
        <v>0.31</v>
      </c>
      <c r="N133" s="37">
        <f t="shared" si="12"/>
        <v>49248510.214059114</v>
      </c>
      <c r="O133" s="5"/>
    </row>
    <row r="134" spans="1:15" ht="30">
      <c r="A134" s="16" t="s">
        <v>386</v>
      </c>
      <c r="B134" s="16" t="s">
        <v>387</v>
      </c>
      <c r="C134" s="17" t="s">
        <v>348</v>
      </c>
      <c r="D134" s="18">
        <v>7</v>
      </c>
      <c r="E134" s="19">
        <v>90963.430000000008</v>
      </c>
      <c r="F134" s="20">
        <v>337.12579841618549</v>
      </c>
      <c r="G134" s="21">
        <v>30666118.965424802</v>
      </c>
      <c r="H134" s="37">
        <f t="shared" ref="H134:H136" si="16">G134*8%</f>
        <v>2453289.5172339841</v>
      </c>
      <c r="I134" s="37">
        <f t="shared" si="15"/>
        <v>3066611.8965424802</v>
      </c>
      <c r="J134" s="37">
        <f t="shared" ref="J134:J136" si="17">G134*5%</f>
        <v>1533305.9482712401</v>
      </c>
      <c r="K134" s="48">
        <f>G134*8%</f>
        <v>2453289.5172339841</v>
      </c>
      <c r="L134" s="37">
        <f t="shared" ref="L134:L136" si="18">SUM(H134:K134)</f>
        <v>9506496.8792816885</v>
      </c>
      <c r="M134" s="49">
        <f t="shared" ref="M134:M136" si="19">L134/G134</f>
        <v>0.31</v>
      </c>
      <c r="N134" s="37">
        <f t="shared" ref="N134:N136" si="20">G134+L134</f>
        <v>40172615.844706491</v>
      </c>
      <c r="O134" s="5"/>
    </row>
    <row r="135" spans="1:15">
      <c r="A135" s="22" t="s">
        <v>388</v>
      </c>
      <c r="B135" s="22" t="s">
        <v>389</v>
      </c>
      <c r="C135" s="23" t="s">
        <v>348</v>
      </c>
      <c r="D135" s="24">
        <v>0</v>
      </c>
      <c r="E135" s="25">
        <v>1.0000000000000001E-5</v>
      </c>
      <c r="F135" s="26">
        <v>250.63896</v>
      </c>
      <c r="G135" s="27">
        <v>2.5063896000000001E-3</v>
      </c>
      <c r="H135" s="37">
        <f t="shared" si="16"/>
        <v>2.0051116800000001E-4</v>
      </c>
      <c r="I135" s="37">
        <f t="shared" si="15"/>
        <v>2.5063896000000003E-4</v>
      </c>
      <c r="J135" s="37">
        <f t="shared" si="17"/>
        <v>1.2531948000000002E-4</v>
      </c>
      <c r="K135" s="37">
        <f t="shared" ref="K135:K136" si="21">G135*4%</f>
        <v>1.0025558400000001E-4</v>
      </c>
      <c r="L135" s="37">
        <f t="shared" si="18"/>
        <v>6.7672519199999997E-4</v>
      </c>
      <c r="M135" s="49">
        <f t="shared" si="19"/>
        <v>0.26999999999999996</v>
      </c>
      <c r="N135" s="37">
        <f t="shared" si="20"/>
        <v>3.1831147920000002E-3</v>
      </c>
      <c r="O135" s="28"/>
    </row>
    <row r="136" spans="1:15" ht="15.75" thickBot="1">
      <c r="A136" s="16" t="s">
        <v>390</v>
      </c>
      <c r="B136" s="16" t="s">
        <v>391</v>
      </c>
      <c r="C136" s="17" t="s">
        <v>392</v>
      </c>
      <c r="D136" s="18">
        <v>6</v>
      </c>
      <c r="E136" s="19">
        <v>279708.35000000003</v>
      </c>
      <c r="F136" s="20">
        <v>250.86764733102027</v>
      </c>
      <c r="G136" s="39">
        <v>70169775.703341588</v>
      </c>
      <c r="H136" s="40">
        <f t="shared" si="16"/>
        <v>5613582.0562673276</v>
      </c>
      <c r="I136" s="40">
        <f t="shared" si="15"/>
        <v>7016977.5703341588</v>
      </c>
      <c r="J136" s="40">
        <f t="shared" si="17"/>
        <v>3508488.7851670794</v>
      </c>
      <c r="K136" s="40">
        <f t="shared" si="21"/>
        <v>2806791.0281336638</v>
      </c>
      <c r="L136" s="40">
        <f t="shared" si="18"/>
        <v>18945839.439902231</v>
      </c>
      <c r="M136" s="49">
        <f t="shared" si="19"/>
        <v>0.27</v>
      </c>
      <c r="N136" s="40">
        <f t="shared" si="20"/>
        <v>89115615.143243819</v>
      </c>
      <c r="O136" s="5"/>
    </row>
    <row r="137" spans="1:15" ht="15.75" thickBot="1">
      <c r="A137" s="5"/>
      <c r="B137" s="5"/>
      <c r="C137" s="5"/>
      <c r="D137" s="29"/>
      <c r="E137" s="30"/>
      <c r="F137" s="30"/>
      <c r="G137" s="41">
        <f>SUM(G5:G136)</f>
        <v>2827939717.0206819</v>
      </c>
      <c r="H137" s="42"/>
      <c r="I137" s="42"/>
      <c r="J137" s="42"/>
      <c r="K137" s="42"/>
      <c r="L137" s="43">
        <f>SUM(L5:L136)</f>
        <v>783487913.54126227</v>
      </c>
      <c r="M137" s="43"/>
      <c r="N137" s="44">
        <f>SUM(N5:N136)</f>
        <v>3611427630.5619397</v>
      </c>
      <c r="O137" s="5"/>
    </row>
    <row r="138" spans="1:15" ht="16.5" thickBot="1">
      <c r="A138" s="5"/>
      <c r="B138" s="5"/>
      <c r="C138" s="5"/>
      <c r="D138" s="31">
        <v>574</v>
      </c>
      <c r="E138" s="32">
        <v>12201622.330120003</v>
      </c>
      <c r="F138" s="33">
        <v>231.76751750788401</v>
      </c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16.5" thickBot="1">
      <c r="A139" s="5"/>
      <c r="B139" s="5"/>
      <c r="C139" s="5"/>
      <c r="D139" s="7"/>
      <c r="E139" s="5"/>
      <c r="F139" s="5"/>
      <c r="G139" s="45">
        <f>E138*F138</f>
        <v>2827939717.0206761</v>
      </c>
      <c r="H139" s="46"/>
      <c r="I139" s="46"/>
      <c r="J139" s="46"/>
      <c r="K139" s="46"/>
      <c r="L139" s="46"/>
      <c r="M139" s="46"/>
      <c r="N139" s="46"/>
      <c r="O139" s="47"/>
    </row>
  </sheetData>
  <mergeCells count="2">
    <mergeCell ref="F2:G2"/>
    <mergeCell ref="G139:O139"/>
  </mergeCells>
  <pageMargins left="0.7" right="0.7" top="0.75" bottom="0.75" header="0.3" footer="0.3"/>
  <pageSetup paperSiz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EXECUTIVE BUILDING SUMMARY</vt:lpstr>
      <vt:lpstr>'EXECUTIVE BUILDING SUMMARY'!Print_Area</vt:lpstr>
      <vt:lpstr>'EXECUTIVE BUILDING SUMMARY'!Print_Titles</vt:lpstr>
    </vt:vector>
  </TitlesOfParts>
  <Company>Turner Construction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lweston</dc:creator>
  <cp:lastModifiedBy>Kidest Albaari</cp:lastModifiedBy>
  <cp:lastPrinted>2014-10-15T19:11:33Z</cp:lastPrinted>
  <dcterms:created xsi:type="dcterms:W3CDTF">2014-09-29T13:00:00Z</dcterms:created>
  <dcterms:modified xsi:type="dcterms:W3CDTF">2014-10-15T19:11:46Z</dcterms:modified>
</cp:coreProperties>
</file>