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PM Business Services\Director\files for a.strickland\Angela\FY2016-2017 Budget Planning\"/>
    </mc:Choice>
  </mc:AlternateContent>
  <bookViews>
    <workbookView xWindow="0" yWindow="0" windowWidth="23040" windowHeight="9396"/>
  </bookViews>
  <sheets>
    <sheet name="Revised Budget" sheetId="1" r:id="rId1"/>
  </sheets>
  <externalReferences>
    <externalReference r:id="rId2"/>
    <externalReference r:id="rId3"/>
  </externalReferences>
  <definedNames>
    <definedName name="Excel_BuiltIn_Print_Area" localSheetId="0">#REF!</definedName>
    <definedName name="Excel_BuiltIn_Print_Area">#REF!</definedName>
    <definedName name="Excel_BuiltIn_Print_Area_1" localSheetId="0">[1]P_L!#REF!</definedName>
    <definedName name="Excel_BuiltIn_Print_Area_1">[1]P_L!#REF!</definedName>
    <definedName name="Excel_BuiltIn_Print_Titles" localSheetId="0">#REF!</definedName>
    <definedName name="Excel_BuiltIn_Print_Titles">#REF!</definedName>
    <definedName name="Grossmont" localSheetId="0">#REF!</definedName>
    <definedName name="Grossmont">#REF!</definedName>
    <definedName name="Parking" localSheetId="0">[1]P_L!#REF!</definedName>
    <definedName name="Parking">[1]P_L!#REF!</definedName>
    <definedName name="_xlnm.Print_Area" localSheetId="0">'Revised Budget'!$A$1:$H$45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TableName">"Dummy"</definedName>
  </definedNames>
  <calcPr calcId="152511"/>
</workbook>
</file>

<file path=xl/calcChain.xml><?xml version="1.0" encoding="utf-8"?>
<calcChain xmlns="http://schemas.openxmlformats.org/spreadsheetml/2006/main">
  <c r="G28" i="1" l="1"/>
  <c r="G30" i="1"/>
  <c r="G26" i="1"/>
  <c r="G17" i="1"/>
  <c r="G34" i="1"/>
  <c r="G33" i="1"/>
  <c r="G32" i="1"/>
  <c r="G31" i="1"/>
  <c r="G29" i="1"/>
  <c r="G27" i="1"/>
  <c r="G25" i="1"/>
  <c r="G24" i="1"/>
  <c r="G23" i="1"/>
  <c r="G18" i="1"/>
  <c r="G16" i="1"/>
  <c r="F19" i="1" l="1"/>
  <c r="C34" i="1"/>
  <c r="C33" i="1"/>
  <c r="C32" i="1"/>
  <c r="C31" i="1"/>
  <c r="C30" i="1"/>
  <c r="C28" i="1"/>
  <c r="C26" i="1"/>
  <c r="C25" i="1"/>
  <c r="C24" i="1"/>
  <c r="C23" i="1"/>
  <c r="C16" i="1"/>
  <c r="C19" i="1" s="1"/>
  <c r="G12" i="1"/>
  <c r="F12" i="1"/>
  <c r="C11" i="1"/>
  <c r="C12" i="1" s="1"/>
  <c r="G19" i="1"/>
  <c r="G35" i="1"/>
  <c r="F35" i="1"/>
  <c r="F36" i="1" l="1"/>
  <c r="F39" i="1" s="1"/>
  <c r="C35" i="1"/>
  <c r="C36" i="1" s="1"/>
  <c r="C39" i="1" s="1"/>
  <c r="G36" i="1"/>
  <c r="G39" i="1" l="1"/>
</calcChain>
</file>

<file path=xl/sharedStrings.xml><?xml version="1.0" encoding="utf-8"?>
<sst xmlns="http://schemas.openxmlformats.org/spreadsheetml/2006/main" count="33" uniqueCount="33">
  <si>
    <t>FY 2011 Actual Activity</t>
  </si>
  <si>
    <t>REVENUES</t>
  </si>
  <si>
    <t xml:space="preserve">   Other Income</t>
  </si>
  <si>
    <t>TOTAL REVENUES</t>
  </si>
  <si>
    <t>EXPENDITURES</t>
  </si>
  <si>
    <t>Compensation</t>
  </si>
  <si>
    <t>Salaries and Wages</t>
  </si>
  <si>
    <t>Overtime</t>
  </si>
  <si>
    <t>Fringe Benefits</t>
  </si>
  <si>
    <t>Subtotal Compensation</t>
  </si>
  <si>
    <t>General Expense</t>
  </si>
  <si>
    <t>Equipment Purchases</t>
  </si>
  <si>
    <t>Computer Supplies and Software</t>
  </si>
  <si>
    <t xml:space="preserve">Supplies </t>
  </si>
  <si>
    <t>Facilities Costs</t>
  </si>
  <si>
    <t>Utilities</t>
  </si>
  <si>
    <t>Services, Contracts &amp; Fees</t>
  </si>
  <si>
    <t>Scholarships and Fellowships</t>
  </si>
  <si>
    <t>Professional Development</t>
  </si>
  <si>
    <t>Travel and Moving Expenses</t>
  </si>
  <si>
    <t>Printing and Communication</t>
  </si>
  <si>
    <t>Other Expense</t>
  </si>
  <si>
    <t>Internal  Transfers</t>
  </si>
  <si>
    <t>Subtotal General Expenses</t>
  </si>
  <si>
    <t>TOTAL EXPENDITURES</t>
  </si>
  <si>
    <t>Transfers</t>
  </si>
  <si>
    <t>NET EXPENDITURES</t>
  </si>
  <si>
    <t>Footnote Explanations:</t>
  </si>
  <si>
    <t>Finance and Business Operations</t>
  </si>
  <si>
    <t>Unit: Facilities Planning &amp; Management  Fund 113050 General Fund</t>
  </si>
  <si>
    <t>Fiscal Year 2017 Revised Budget as of 9/23/2016</t>
  </si>
  <si>
    <t>FY 2017 Approved Budget</t>
  </si>
  <si>
    <t>FY 2017 Revised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</si>
</sst>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_);\(&quot;$&quot;#,##0.0\)"/>
    <numFmt numFmtId="166" formatCode="#,##0.0_);\(#,##0.0\)"/>
  </numFmts>
  <fonts count="30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Bookman Old Style"/>
      <family val="1"/>
    </font>
    <font>
      <b/>
      <sz val="11"/>
      <color theme="1"/>
      <name val="Bookman Old Style"/>
      <family val="1"/>
    </font>
    <font>
      <sz val="10"/>
      <color theme="1"/>
      <name val="Tahoma"/>
      <family val="2"/>
    </font>
    <font>
      <b/>
      <sz val="11"/>
      <name val="Bookman Old Style"/>
      <family val="1"/>
    </font>
    <font>
      <sz val="10"/>
      <color theme="1"/>
      <name val="Arial"/>
      <family val="2"/>
    </font>
    <font>
      <b/>
      <sz val="20"/>
      <name val="Bookman Old Style"/>
      <family val="1"/>
    </font>
    <font>
      <b/>
      <sz val="16"/>
      <color theme="1"/>
      <name val="Andale WT"/>
      <family val="2"/>
    </font>
    <font>
      <b/>
      <i/>
      <sz val="14"/>
      <color theme="1"/>
      <name val="Andale WT"/>
    </font>
    <font>
      <b/>
      <sz val="11"/>
      <color rgb="FFFF0000"/>
      <name val="Bookman Old Style"/>
      <family val="1"/>
    </font>
    <font>
      <sz val="12"/>
      <name val="Bookman Old Style"/>
      <family val="1"/>
    </font>
    <font>
      <sz val="12"/>
      <color theme="1"/>
      <name val="Tahoma"/>
      <family val="2"/>
    </font>
    <font>
      <b/>
      <sz val="12"/>
      <name val="Bookman Old Style"/>
      <family val="1"/>
    </font>
    <font>
      <sz val="11"/>
      <color theme="1"/>
      <name val="Bookman Old Style"/>
      <family val="1"/>
    </font>
    <font>
      <sz val="12"/>
      <color indexed="8"/>
      <name val="Bookman Old Style"/>
      <family val="1"/>
    </font>
    <font>
      <sz val="11"/>
      <color indexed="8"/>
      <name val="Bookman Old Style"/>
      <family val="1"/>
    </font>
    <font>
      <b/>
      <sz val="12"/>
      <color rgb="FFFF0000"/>
      <name val="Bookman Old Style"/>
      <family val="1"/>
    </font>
    <font>
      <sz val="12"/>
      <color rgb="FFFF0000"/>
      <name val="Bookman Old Style"/>
      <family val="1"/>
    </font>
    <font>
      <sz val="10"/>
      <color rgb="FFFF0000"/>
      <name val="Arial"/>
      <family val="2"/>
    </font>
    <font>
      <sz val="12"/>
      <color theme="1"/>
      <name val="Bookman Old Style"/>
      <family val="1"/>
    </font>
    <font>
      <b/>
      <sz val="12"/>
      <color indexed="8"/>
      <name val="Bookman Old Style"/>
      <family val="1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Times New Roman"/>
      <family val="1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29">
    <xf numFmtId="0" fontId="0" fillId="0" borderId="0"/>
    <xf numFmtId="44" fontId="6" fillId="0" borderId="0" applyFont="0" applyFill="0" applyBorder="0" applyAlignment="0" applyProtection="0"/>
    <xf numFmtId="0" fontId="3" fillId="0" borderId="0"/>
    <xf numFmtId="0" fontId="2" fillId="0" borderId="0"/>
    <xf numFmtId="0" fontId="8" fillId="0" borderId="0"/>
    <xf numFmtId="0" fontId="3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6" fillId="0" borderId="0"/>
    <xf numFmtId="0" fontId="29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5" fontId="4" fillId="0" borderId="0"/>
  </cellStyleXfs>
  <cellXfs count="119">
    <xf numFmtId="0" fontId="0" fillId="0" borderId="0" xfId="0"/>
    <xf numFmtId="0" fontId="4" fillId="0" borderId="0" xfId="2" applyFont="1" applyFill="1" applyBorder="1" applyAlignment="1">
      <alignment horizontal="centerContinuous"/>
    </xf>
    <xf numFmtId="0" fontId="5" fillId="0" borderId="0" xfId="3" applyFont="1" applyFill="1" applyBorder="1"/>
    <xf numFmtId="164" fontId="4" fillId="0" borderId="0" xfId="1" applyNumberFormat="1" applyFont="1" applyFill="1" applyBorder="1" applyAlignment="1">
      <alignment horizontal="centerContinuous"/>
    </xf>
    <xf numFmtId="0" fontId="4" fillId="0" borderId="0" xfId="2" applyFont="1" applyFill="1" applyBorder="1" applyAlignment="1"/>
    <xf numFmtId="0" fontId="8" fillId="0" borderId="0" xfId="4" applyFont="1" applyFill="1"/>
    <xf numFmtId="0" fontId="0" fillId="0" borderId="0" xfId="0" applyBorder="1" applyAlignment="1"/>
    <xf numFmtId="0" fontId="7" fillId="0" borderId="0" xfId="2" applyFont="1" applyFill="1" applyBorder="1" applyAlignment="1">
      <alignment horizontal="center" wrapText="1"/>
    </xf>
    <xf numFmtId="0" fontId="4" fillId="0" borderId="0" xfId="2" applyFont="1" applyFill="1" applyBorder="1"/>
    <xf numFmtId="0" fontId="7" fillId="0" borderId="0" xfId="2" applyFont="1" applyFill="1" applyBorder="1" applyAlignment="1">
      <alignment wrapText="1"/>
    </xf>
    <xf numFmtId="164" fontId="7" fillId="0" borderId="2" xfId="1" applyNumberFormat="1" applyFont="1" applyFill="1" applyBorder="1" applyAlignment="1">
      <alignment wrapText="1"/>
    </xf>
    <xf numFmtId="0" fontId="7" fillId="2" borderId="2" xfId="2" applyFont="1" applyFill="1" applyBorder="1" applyAlignment="1">
      <alignment wrapText="1"/>
    </xf>
    <xf numFmtId="165" fontId="4" fillId="0" borderId="0" xfId="2" applyNumberFormat="1" applyFont="1" applyFill="1" applyBorder="1"/>
    <xf numFmtId="0" fontId="7" fillId="0" borderId="0" xfId="2" applyFont="1" applyFill="1" applyBorder="1"/>
    <xf numFmtId="165" fontId="4" fillId="0" borderId="0" xfId="2" applyNumberFormat="1" applyFont="1" applyFill="1" applyBorder="1" applyAlignment="1"/>
    <xf numFmtId="164" fontId="4" fillId="0" borderId="2" xfId="1" applyNumberFormat="1" applyFont="1" applyFill="1" applyBorder="1" applyAlignment="1"/>
    <xf numFmtId="165" fontId="4" fillId="2" borderId="2" xfId="2" applyNumberFormat="1" applyFont="1" applyFill="1" applyBorder="1" applyAlignment="1"/>
    <xf numFmtId="166" fontId="4" fillId="0" borderId="0" xfId="2" applyNumberFormat="1" applyFont="1" applyFill="1" applyBorder="1"/>
    <xf numFmtId="5" fontId="4" fillId="0" borderId="0" xfId="2" applyNumberFormat="1" applyFont="1" applyFill="1" applyBorder="1" applyAlignment="1"/>
    <xf numFmtId="5" fontId="4" fillId="0" borderId="0" xfId="2" applyNumberFormat="1" applyFont="1" applyFill="1" applyBorder="1"/>
    <xf numFmtId="5" fontId="4" fillId="0" borderId="2" xfId="2" applyNumberFormat="1" applyFont="1" applyFill="1" applyBorder="1" applyAlignment="1"/>
    <xf numFmtId="5" fontId="4" fillId="2" borderId="2" xfId="2" applyNumberFormat="1" applyFont="1" applyFill="1" applyBorder="1" applyAlignment="1"/>
    <xf numFmtId="5" fontId="0" fillId="0" borderId="0" xfId="0" applyNumberFormat="1"/>
    <xf numFmtId="165" fontId="7" fillId="0" borderId="0" xfId="2" applyNumberFormat="1" applyFont="1" applyFill="1" applyBorder="1" applyAlignment="1"/>
    <xf numFmtId="166" fontId="7" fillId="0" borderId="0" xfId="2" applyNumberFormat="1" applyFont="1" applyFill="1" applyBorder="1" applyAlignment="1">
      <alignment horizontal="left" indent="2"/>
    </xf>
    <xf numFmtId="5" fontId="7" fillId="0" borderId="5" xfId="2" applyNumberFormat="1" applyFont="1" applyFill="1" applyBorder="1" applyAlignment="1"/>
    <xf numFmtId="5" fontId="7" fillId="0" borderId="0" xfId="2" applyNumberFormat="1" applyFont="1" applyFill="1" applyBorder="1" applyAlignment="1"/>
    <xf numFmtId="37" fontId="7" fillId="0" borderId="6" xfId="1" applyNumberFormat="1" applyFont="1" applyFill="1" applyBorder="1" applyAlignment="1"/>
    <xf numFmtId="37" fontId="7" fillId="2" borderId="6" xfId="1" applyNumberFormat="1" applyFont="1" applyFill="1" applyBorder="1" applyAlignment="1"/>
    <xf numFmtId="37" fontId="0" fillId="0" borderId="0" xfId="0" applyNumberFormat="1"/>
    <xf numFmtId="37" fontId="4" fillId="0" borderId="2" xfId="1" applyNumberFormat="1" applyFont="1" applyFill="1" applyBorder="1" applyAlignment="1"/>
    <xf numFmtId="37" fontId="4" fillId="2" borderId="2" xfId="1" applyNumberFormat="1" applyFont="1" applyFill="1" applyBorder="1" applyAlignment="1"/>
    <xf numFmtId="166" fontId="7" fillId="0" borderId="0" xfId="2" applyNumberFormat="1" applyFont="1" applyFill="1" applyBorder="1"/>
    <xf numFmtId="43" fontId="8" fillId="0" borderId="0" xfId="4" applyNumberFormat="1" applyFont="1" applyFill="1"/>
    <xf numFmtId="166" fontId="7" fillId="0" borderId="0" xfId="2" applyNumberFormat="1" applyFont="1" applyFill="1" applyBorder="1" applyAlignment="1">
      <alignment horizontal="left" indent="1"/>
    </xf>
    <xf numFmtId="166" fontId="4" fillId="0" borderId="0" xfId="2" applyNumberFormat="1" applyFont="1" applyFill="1" applyBorder="1" applyAlignment="1">
      <alignment horizontal="left" indent="3"/>
    </xf>
    <xf numFmtId="37" fontId="4" fillId="0" borderId="2" xfId="2" applyNumberFormat="1" applyFont="1" applyFill="1" applyBorder="1" applyAlignment="1"/>
    <xf numFmtId="37" fontId="4" fillId="2" borderId="2" xfId="2" applyNumberFormat="1" applyFont="1" applyFill="1" applyBorder="1" applyAlignment="1"/>
    <xf numFmtId="5" fontId="12" fillId="0" borderId="0" xfId="2" applyNumberFormat="1" applyFont="1" applyFill="1" applyBorder="1" applyAlignment="1"/>
    <xf numFmtId="5" fontId="8" fillId="0" borderId="0" xfId="4" applyNumberFormat="1" applyFont="1" applyFill="1"/>
    <xf numFmtId="37" fontId="13" fillId="0" borderId="6" xfId="1" applyNumberFormat="1" applyFont="1" applyFill="1" applyBorder="1" applyAlignment="1"/>
    <xf numFmtId="37" fontId="14" fillId="0" borderId="0" xfId="0" applyNumberFormat="1" applyFont="1"/>
    <xf numFmtId="37" fontId="4" fillId="0" borderId="7" xfId="1" applyNumberFormat="1" applyFont="1" applyFill="1" applyBorder="1" applyAlignment="1"/>
    <xf numFmtId="37" fontId="4" fillId="2" borderId="7" xfId="1" applyNumberFormat="1" applyFont="1" applyFill="1" applyBorder="1" applyAlignment="1"/>
    <xf numFmtId="166" fontId="4" fillId="0" borderId="0" xfId="2" applyNumberFormat="1" applyFont="1" applyFill="1" applyBorder="1" applyAlignment="1">
      <alignment horizontal="left" indent="2"/>
    </xf>
    <xf numFmtId="5" fontId="16" fillId="0" borderId="0" xfId="1" applyNumberFormat="1" applyFont="1" applyFill="1"/>
    <xf numFmtId="166" fontId="4" fillId="0" borderId="0" xfId="5" applyNumberFormat="1" applyFont="1" applyFill="1" applyBorder="1" applyAlignment="1">
      <alignment horizontal="left" indent="2"/>
    </xf>
    <xf numFmtId="5" fontId="4" fillId="0" borderId="0" xfId="2" applyNumberFormat="1" applyFont="1" applyFill="1" applyBorder="1" applyAlignment="1">
      <alignment readingOrder="1"/>
    </xf>
    <xf numFmtId="0" fontId="16" fillId="0" borderId="0" xfId="4" applyFont="1" applyFill="1" applyBorder="1" applyAlignment="1">
      <alignment horizontal="left" indent="2"/>
    </xf>
    <xf numFmtId="165" fontId="7" fillId="0" borderId="0" xfId="2" applyNumberFormat="1" applyFont="1" applyFill="1" applyBorder="1"/>
    <xf numFmtId="5" fontId="4" fillId="0" borderId="3" xfId="2" applyNumberFormat="1" applyFont="1" applyFill="1" applyBorder="1"/>
    <xf numFmtId="5" fontId="7" fillId="0" borderId="0" xfId="2" applyNumberFormat="1" applyFont="1" applyFill="1" applyBorder="1"/>
    <xf numFmtId="37" fontId="4" fillId="0" borderId="7" xfId="2" applyNumberFormat="1" applyFont="1" applyFill="1" applyBorder="1" applyAlignment="1"/>
    <xf numFmtId="37" fontId="4" fillId="2" borderId="7" xfId="2" applyNumberFormat="1" applyFont="1" applyFill="1" applyBorder="1" applyAlignment="1"/>
    <xf numFmtId="0" fontId="5" fillId="0" borderId="0" xfId="4" applyFont="1" applyFill="1" applyBorder="1" applyAlignment="1">
      <alignment horizontal="left" indent="1"/>
    </xf>
    <xf numFmtId="5" fontId="16" fillId="0" borderId="0" xfId="4" applyNumberFormat="1" applyFont="1" applyFill="1" applyBorder="1"/>
    <xf numFmtId="37" fontId="16" fillId="0" borderId="8" xfId="1" applyNumberFormat="1" applyFont="1" applyFill="1" applyBorder="1"/>
    <xf numFmtId="37" fontId="16" fillId="2" borderId="8" xfId="1" applyNumberFormat="1" applyFont="1" applyFill="1" applyBorder="1"/>
    <xf numFmtId="166" fontId="7" fillId="0" borderId="0" xfId="2" applyNumberFormat="1" applyFont="1" applyFill="1" applyBorder="1" applyAlignment="1">
      <alignment horizontal="left"/>
    </xf>
    <xf numFmtId="5" fontId="7" fillId="0" borderId="5" xfId="2" applyNumberFormat="1" applyFont="1" applyFill="1" applyBorder="1"/>
    <xf numFmtId="37" fontId="15" fillId="0" borderId="2" xfId="2" applyNumberFormat="1" applyFont="1" applyFill="1" applyBorder="1"/>
    <xf numFmtId="166" fontId="7" fillId="0" borderId="0" xfId="2" applyNumberFormat="1" applyFont="1" applyFill="1" applyBorder="1" applyAlignment="1">
      <alignment horizontal="left" indent="3"/>
    </xf>
    <xf numFmtId="37" fontId="7" fillId="0" borderId="2" xfId="2" applyNumberFormat="1" applyFont="1" applyFill="1" applyBorder="1"/>
    <xf numFmtId="37" fontId="7" fillId="2" borderId="2" xfId="2" applyNumberFormat="1" applyFont="1" applyFill="1" applyBorder="1"/>
    <xf numFmtId="37" fontId="7" fillId="0" borderId="2" xfId="1" applyNumberFormat="1" applyFont="1" applyFill="1" applyBorder="1"/>
    <xf numFmtId="37" fontId="7" fillId="2" borderId="2" xfId="1" applyNumberFormat="1" applyFont="1" applyFill="1" applyBorder="1"/>
    <xf numFmtId="5" fontId="7" fillId="0" borderId="9" xfId="2" applyNumberFormat="1" applyFont="1" applyFill="1" applyBorder="1"/>
    <xf numFmtId="164" fontId="15" fillId="0" borderId="10" xfId="1" applyNumberFormat="1" applyFont="1" applyFill="1" applyBorder="1" applyAlignment="1">
      <alignment vertical="center"/>
    </xf>
    <xf numFmtId="164" fontId="15" fillId="2" borderId="10" xfId="1" applyNumberFormat="1" applyFont="1" applyFill="1" applyBorder="1" applyAlignment="1">
      <alignment vertical="center"/>
    </xf>
    <xf numFmtId="164" fontId="14" fillId="0" borderId="0" xfId="0" applyNumberFormat="1" applyFont="1" applyAlignment="1">
      <alignment vertical="center"/>
    </xf>
    <xf numFmtId="5" fontId="12" fillId="0" borderId="0" xfId="2" applyNumberFormat="1" applyFont="1" applyFill="1" applyBorder="1"/>
    <xf numFmtId="164" fontId="4" fillId="0" borderId="4" xfId="1" applyNumberFormat="1" applyFont="1" applyFill="1" applyBorder="1" applyAlignment="1"/>
    <xf numFmtId="0" fontId="17" fillId="0" borderId="0" xfId="4" applyFont="1" applyFill="1" applyBorder="1"/>
    <xf numFmtId="0" fontId="17" fillId="0" borderId="0" xfId="4" applyFont="1" applyFill="1"/>
    <xf numFmtId="164" fontId="17" fillId="0" borderId="0" xfId="1" applyNumberFormat="1" applyFont="1" applyFill="1" applyBorder="1"/>
    <xf numFmtId="0" fontId="18" fillId="0" borderId="0" xfId="4" applyFont="1" applyFill="1" applyBorder="1"/>
    <xf numFmtId="0" fontId="18" fillId="0" borderId="0" xfId="4" applyFont="1" applyFill="1"/>
    <xf numFmtId="0" fontId="19" fillId="0" borderId="0" xfId="4" applyFont="1" applyFill="1" applyBorder="1"/>
    <xf numFmtId="0" fontId="19" fillId="0" borderId="0" xfId="4" applyFont="1" applyFill="1"/>
    <xf numFmtId="0" fontId="20" fillId="0" borderId="0" xfId="4" applyFont="1" applyFill="1"/>
    <xf numFmtId="164" fontId="20" fillId="0" borderId="0" xfId="1" applyNumberFormat="1" applyFont="1" applyFill="1"/>
    <xf numFmtId="0" fontId="21" fillId="0" borderId="0" xfId="4" applyFont="1" applyFill="1" applyBorder="1"/>
    <xf numFmtId="0" fontId="21" fillId="0" borderId="0" xfId="4" applyFont="1" applyFill="1"/>
    <xf numFmtId="0" fontId="20" fillId="0" borderId="0" xfId="4" applyFont="1" applyFill="1" applyBorder="1"/>
    <xf numFmtId="164" fontId="17" fillId="0" borderId="0" xfId="1" applyNumberFormat="1" applyFont="1" applyFill="1"/>
    <xf numFmtId="164" fontId="22" fillId="0" borderId="0" xfId="1" applyNumberFormat="1" applyFont="1" applyFill="1"/>
    <xf numFmtId="0" fontId="8" fillId="0" borderId="0" xfId="4" applyFont="1" applyFill="1" applyBorder="1"/>
    <xf numFmtId="164" fontId="23" fillId="0" borderId="0" xfId="1" applyNumberFormat="1" applyFont="1" applyFill="1"/>
    <xf numFmtId="0" fontId="22" fillId="0" borderId="0" xfId="4" applyFont="1" applyFill="1" applyBorder="1"/>
    <xf numFmtId="0" fontId="22" fillId="0" borderId="0" xfId="4" applyFont="1" applyFill="1"/>
    <xf numFmtId="0" fontId="24" fillId="0" borderId="0" xfId="4" applyFont="1" applyFill="1" applyBorder="1"/>
    <xf numFmtId="0" fontId="24" fillId="0" borderId="0" xfId="4" applyFont="1" applyFill="1"/>
    <xf numFmtId="6" fontId="22" fillId="0" borderId="0" xfId="4" applyNumberFormat="1" applyFont="1" applyFill="1"/>
    <xf numFmtId="0" fontId="25" fillId="0" borderId="0" xfId="4" applyFont="1" applyFill="1" applyBorder="1"/>
    <xf numFmtId="0" fontId="25" fillId="0" borderId="0" xfId="4" applyFont="1" applyFill="1"/>
    <xf numFmtId="164" fontId="26" fillId="0" borderId="0" xfId="4" applyNumberFormat="1" applyFont="1" applyFill="1"/>
    <xf numFmtId="0" fontId="27" fillId="0" borderId="0" xfId="4" applyFont="1" applyFill="1" applyBorder="1"/>
    <xf numFmtId="0" fontId="27" fillId="0" borderId="0" xfId="4" applyFont="1" applyFill="1"/>
    <xf numFmtId="164" fontId="8" fillId="0" borderId="0" xfId="1" applyNumberFormat="1" applyFont="1" applyFill="1"/>
    <xf numFmtId="37" fontId="4" fillId="0" borderId="0" xfId="1" applyNumberFormat="1" applyFont="1" applyFill="1" applyBorder="1" applyAlignment="1"/>
    <xf numFmtId="37" fontId="8" fillId="0" borderId="0" xfId="4" applyNumberFormat="1" applyFont="1" applyFill="1" applyBorder="1"/>
    <xf numFmtId="37" fontId="18" fillId="0" borderId="0" xfId="4" applyNumberFormat="1" applyFont="1" applyFill="1" applyBorder="1"/>
    <xf numFmtId="37" fontId="21" fillId="0" borderId="0" xfId="4" applyNumberFormat="1" applyFont="1" applyFill="1" applyBorder="1"/>
    <xf numFmtId="5" fontId="4" fillId="0" borderId="4" xfId="2" applyNumberFormat="1" applyFont="1" applyFill="1" applyBorder="1" applyAlignment="1"/>
    <xf numFmtId="0" fontId="13" fillId="0" borderId="0" xfId="4" applyFont="1" applyFill="1" applyBorder="1"/>
    <xf numFmtId="0" fontId="23" fillId="0" borderId="0" xfId="4" applyFont="1" applyFill="1" applyAlignment="1">
      <alignment horizontal="left" wrapText="1"/>
    </xf>
    <xf numFmtId="0" fontId="9" fillId="0" borderId="0" xfId="2" applyFont="1" applyFill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7" fillId="0" borderId="0" xfId="2" applyFont="1" applyFill="1" applyBorder="1" applyAlignment="1">
      <alignment horizontal="center" wrapText="1"/>
    </xf>
    <xf numFmtId="0" fontId="7" fillId="0" borderId="3" xfId="2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164" fontId="7" fillId="0" borderId="2" xfId="1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wrapText="1"/>
    </xf>
    <xf numFmtId="164" fontId="7" fillId="2" borderId="1" xfId="1" applyNumberFormat="1" applyFont="1" applyFill="1" applyBorder="1" applyAlignment="1">
      <alignment horizontal="center" wrapText="1"/>
    </xf>
    <xf numFmtId="164" fontId="7" fillId="2" borderId="2" xfId="1" applyNumberFormat="1" applyFont="1" applyFill="1" applyBorder="1" applyAlignment="1">
      <alignment horizontal="center" wrapText="1"/>
    </xf>
    <xf numFmtId="164" fontId="7" fillId="2" borderId="4" xfId="1" applyNumberFormat="1" applyFont="1" applyFill="1" applyBorder="1" applyAlignment="1">
      <alignment horizontal="center" wrapText="1"/>
    </xf>
    <xf numFmtId="164" fontId="19" fillId="0" borderId="0" xfId="1" applyNumberFormat="1" applyFont="1" applyFill="1"/>
    <xf numFmtId="0" fontId="13" fillId="0" borderId="0" xfId="4" applyFont="1" applyFill="1"/>
  </cellXfs>
  <cellStyles count="129">
    <cellStyle name="Comma 10" xfId="6"/>
    <cellStyle name="Comma 10 2" xfId="7"/>
    <cellStyle name="Comma 10 3" xfId="8"/>
    <cellStyle name="Comma 10 4" xfId="9"/>
    <cellStyle name="Comma 2" xfId="10"/>
    <cellStyle name="Comma 2 10" xfId="11"/>
    <cellStyle name="Comma 2 11" xfId="12"/>
    <cellStyle name="Comma 2 12" xfId="13"/>
    <cellStyle name="Comma 2 13" xfId="14"/>
    <cellStyle name="Comma 2 13 2" xfId="15"/>
    <cellStyle name="Comma 2 2" xfId="16"/>
    <cellStyle name="Comma 2 3" xfId="17"/>
    <cellStyle name="Comma 2 4" xfId="18"/>
    <cellStyle name="Comma 2 5" xfId="19"/>
    <cellStyle name="Comma 2 6" xfId="20"/>
    <cellStyle name="Comma 2 7" xfId="21"/>
    <cellStyle name="Comma 2 8" xfId="22"/>
    <cellStyle name="Comma 2 9" xfId="23"/>
    <cellStyle name="Comma 3" xfId="24"/>
    <cellStyle name="Comma 4" xfId="25"/>
    <cellStyle name="Comma 4 2" xfId="26"/>
    <cellStyle name="Comma 4 3" xfId="27"/>
    <cellStyle name="Comma 4 4" xfId="28"/>
    <cellStyle name="Comma 7" xfId="29"/>
    <cellStyle name="Comma 7 2" xfId="30"/>
    <cellStyle name="Comma 7 3" xfId="31"/>
    <cellStyle name="Comma 7 4" xfId="32"/>
    <cellStyle name="Comma 8" xfId="33"/>
    <cellStyle name="Comma 8 2" xfId="34"/>
    <cellStyle name="Comma 8 3" xfId="35"/>
    <cellStyle name="Comma 8 4" xfId="36"/>
    <cellStyle name="Currency" xfId="1" builtinId="4"/>
    <cellStyle name="Currency 2" xfId="37"/>
    <cellStyle name="Currency 2 2" xfId="38"/>
    <cellStyle name="Currency 2 3" xfId="39"/>
    <cellStyle name="Currency 2 4" xfId="40"/>
    <cellStyle name="Currency 3" xfId="41"/>
    <cellStyle name="Currency 3 2" xfId="42"/>
    <cellStyle name="Currency 4" xfId="43"/>
    <cellStyle name="Currency 4 2" xfId="44"/>
    <cellStyle name="Currency 5" xfId="45"/>
    <cellStyle name="Currency 9" xfId="46"/>
    <cellStyle name="Currency 9 2" xfId="47"/>
    <cellStyle name="Currency 9 3" xfId="48"/>
    <cellStyle name="Currency 9 4" xfId="49"/>
    <cellStyle name="Normal" xfId="0" builtinId="0"/>
    <cellStyle name="Normal 10" xfId="50"/>
    <cellStyle name="Normal 10 2" xfId="5"/>
    <cellStyle name="Normal 11" xfId="51"/>
    <cellStyle name="Normal 2" xfId="52"/>
    <cellStyle name="Normal 2 2" xfId="53"/>
    <cellStyle name="Normal 2 3" xfId="54"/>
    <cellStyle name="Normal 2 3 2" xfId="4"/>
    <cellStyle name="Normal 2 4" xfId="55"/>
    <cellStyle name="Normal 2 5" xfId="56"/>
    <cellStyle name="Normal 2 6" xfId="57"/>
    <cellStyle name="Normal 2 6 2" xfId="58"/>
    <cellStyle name="Normal 2 7" xfId="59"/>
    <cellStyle name="Normal 3" xfId="60"/>
    <cellStyle name="Normal 3 2" xfId="61"/>
    <cellStyle name="Normal 3 2 2" xfId="62"/>
    <cellStyle name="Normal 3 2 2 2" xfId="63"/>
    <cellStyle name="Normal 3 2 3" xfId="64"/>
    <cellStyle name="Normal 3 2 3 2" xfId="65"/>
    <cellStyle name="Normal 3 2 4" xfId="66"/>
    <cellStyle name="Normal 3 2 4 2" xfId="67"/>
    <cellStyle name="Normal 3 2 5" xfId="68"/>
    <cellStyle name="Normal 3 3" xfId="69"/>
    <cellStyle name="Normal 3 3 2" xfId="70"/>
    <cellStyle name="Normal 3 3 2 2" xfId="71"/>
    <cellStyle name="Normal 3 3 3" xfId="72"/>
    <cellStyle name="Normal 3 3 3 2" xfId="73"/>
    <cellStyle name="Normal 3 3 4" xfId="74"/>
    <cellStyle name="Normal 3 3 4 2" xfId="75"/>
    <cellStyle name="Normal 3 3 5" xfId="76"/>
    <cellStyle name="Normal 3 4" xfId="77"/>
    <cellStyle name="Normal 3 4 2" xfId="78"/>
    <cellStyle name="Normal 3 4 2 2" xfId="79"/>
    <cellStyle name="Normal 3 4 3" xfId="80"/>
    <cellStyle name="Normal 3 4 3 2" xfId="81"/>
    <cellStyle name="Normal 3 4 4" xfId="82"/>
    <cellStyle name="Normal 3 4 4 2" xfId="83"/>
    <cellStyle name="Normal 3 4 5" xfId="3"/>
    <cellStyle name="Normal 3 4 5 2" xfId="84"/>
    <cellStyle name="Normal 3 4 6" xfId="85"/>
    <cellStyle name="Normal 3 5" xfId="86"/>
    <cellStyle name="Normal 3 6" xfId="87"/>
    <cellStyle name="Normal 3 7" xfId="88"/>
    <cellStyle name="Normal 3 8" xfId="89"/>
    <cellStyle name="Normal 3_Summary_VP_FiscalOps_Departmental Finance Statements" xfId="90"/>
    <cellStyle name="Normal 4" xfId="91"/>
    <cellStyle name="Normal 4 2" xfId="92"/>
    <cellStyle name="Normal 4 3" xfId="93"/>
    <cellStyle name="Normal 4 4" xfId="94"/>
    <cellStyle name="Normal 5" xfId="95"/>
    <cellStyle name="Normal 5 2" xfId="96"/>
    <cellStyle name="Normal 5 3" xfId="97"/>
    <cellStyle name="Normal 5 4" xfId="98"/>
    <cellStyle name="Normal 6" xfId="99"/>
    <cellStyle name="Normal 6 2" xfId="100"/>
    <cellStyle name="Normal 6 3" xfId="101"/>
    <cellStyle name="Normal 6 4" xfId="102"/>
    <cellStyle name="Normal 7" xfId="103"/>
    <cellStyle name="Normal 7 2" xfId="104"/>
    <cellStyle name="Normal 7 3" xfId="105"/>
    <cellStyle name="Normal 7 4" xfId="106"/>
    <cellStyle name="Normal 8" xfId="107"/>
    <cellStyle name="Normal 8 2" xfId="108"/>
    <cellStyle name="Normal 8 3" xfId="109"/>
    <cellStyle name="Normal 8 4" xfId="110"/>
    <cellStyle name="Normal 9" xfId="111"/>
    <cellStyle name="Normal 9 2" xfId="112"/>
    <cellStyle name="Normal 9 3" xfId="113"/>
    <cellStyle name="Normal_FY08 Combined Parking FY09 2" xfId="2"/>
    <cellStyle name="Percent 2" xfId="114"/>
    <cellStyle name="Percent 2 2" xfId="115"/>
    <cellStyle name="Percent 2 3" xfId="116"/>
    <cellStyle name="Percent 2 4" xfId="117"/>
    <cellStyle name="Percent 2 5" xfId="118"/>
    <cellStyle name="Percent 2 6" xfId="119"/>
    <cellStyle name="Percent 2 6 2" xfId="120"/>
    <cellStyle name="Percent 3" xfId="121"/>
    <cellStyle name="Percent 3 2" xfId="122"/>
    <cellStyle name="Percent 4" xfId="123"/>
    <cellStyle name="Percent 4 2" xfId="124"/>
    <cellStyle name="Percent 5" xfId="125"/>
    <cellStyle name="Percent 6" xfId="126"/>
    <cellStyle name="Percent 7" xfId="127"/>
    <cellStyle name="Style 1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nect.wayne.edu/Budget%20Development/Auxiliary/FY2009/FY09%20Contract%20Servic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Documents\Budget%20Development\BAO%20GF%200326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_L"/>
      <sheetName val="Variance_Assumptions"/>
      <sheetName val="FTE Historical"/>
      <sheetName val="Productivity"/>
      <sheetName val="Performance Measur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  <sheetName val="BAO Roll up"/>
      <sheetName val="43A13 AVP Office"/>
      <sheetName val="43A14 Tech Support"/>
      <sheetName val="43A31 One Card"/>
      <sheetName val="Leasing Retail Services"/>
      <sheetName val="Mail Receiving Consolidated"/>
      <sheetName val="43A41 Mail Room Adm"/>
      <sheetName val="43A42 Postage"/>
      <sheetName val="43A431 Receiving Adm"/>
      <sheetName val="43A49 Addressing"/>
      <sheetName val="Original"/>
    </sheetNames>
    <sheetDataSet>
      <sheetData sheetId="0" refreshError="1"/>
      <sheetData sheetId="1" refreshError="1">
        <row r="8">
          <cell r="H8">
            <v>-650</v>
          </cell>
        </row>
        <row r="13">
          <cell r="C13">
            <v>-78377.539999999994</v>
          </cell>
        </row>
        <row r="34">
          <cell r="C34">
            <v>361690.85</v>
          </cell>
        </row>
        <row r="40">
          <cell r="C40">
            <v>1665933.3699999996</v>
          </cell>
        </row>
        <row r="48">
          <cell r="C48">
            <v>5654</v>
          </cell>
        </row>
        <row r="52">
          <cell r="C52">
            <v>4025</v>
          </cell>
        </row>
        <row r="54">
          <cell r="C54">
            <v>109549.93</v>
          </cell>
        </row>
        <row r="59">
          <cell r="C59">
            <v>23064.720000000001</v>
          </cell>
        </row>
        <row r="73">
          <cell r="C73">
            <v>349749.84000000008</v>
          </cell>
        </row>
        <row r="77">
          <cell r="C77">
            <v>1798</v>
          </cell>
        </row>
        <row r="83">
          <cell r="C83">
            <v>38049.379999999997</v>
          </cell>
        </row>
        <row r="91">
          <cell r="C91">
            <v>1068019.08</v>
          </cell>
        </row>
        <row r="100">
          <cell r="C100">
            <v>88143.98</v>
          </cell>
        </row>
        <row r="101">
          <cell r="C101">
            <v>-1295212.74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zoomScale="85" zoomScaleNormal="85" workbookViewId="0">
      <selection activeCell="G9" sqref="G9"/>
    </sheetView>
  </sheetViews>
  <sheetFormatPr defaultColWidth="9.109375" defaultRowHeight="13.2"/>
  <cols>
    <col min="1" max="1" width="4.109375" style="96" customWidth="1"/>
    <col min="2" max="2" width="41.88671875" style="5" customWidth="1"/>
    <col min="3" max="3" width="16.5546875" style="5" hidden="1" customWidth="1"/>
    <col min="4" max="4" width="2" style="97" hidden="1" customWidth="1"/>
    <col min="5" max="5" width="3.5546875" style="97" customWidth="1"/>
    <col min="6" max="6" width="22.88671875" style="98" customWidth="1"/>
    <col min="7" max="7" width="23.5546875" style="86" customWidth="1"/>
    <col min="8" max="8" width="2.6640625" style="86" customWidth="1"/>
    <col min="9" max="9" width="3.6640625" style="5" customWidth="1"/>
    <col min="10" max="10" width="14" style="5" bestFit="1" customWidth="1"/>
    <col min="11" max="11" width="10.5546875" style="5" bestFit="1" customWidth="1"/>
    <col min="12" max="12" width="14" style="5" bestFit="1" customWidth="1"/>
    <col min="13" max="16384" width="9.109375" style="5"/>
  </cols>
  <sheetData>
    <row r="1" spans="1:11" ht="13.8">
      <c r="A1" s="1"/>
      <c r="B1" s="2"/>
      <c r="C1" s="1"/>
      <c r="D1" s="1"/>
      <c r="E1" s="1"/>
      <c r="F1" s="3"/>
      <c r="G1" s="1"/>
      <c r="H1" s="1"/>
      <c r="I1" s="4"/>
    </row>
    <row r="2" spans="1:11" ht="25.2">
      <c r="A2" s="106" t="s">
        <v>28</v>
      </c>
      <c r="B2" s="106"/>
      <c r="C2" s="106"/>
      <c r="D2" s="106"/>
      <c r="E2" s="106"/>
      <c r="F2" s="106"/>
      <c r="G2" s="106"/>
      <c r="H2" s="106"/>
      <c r="I2" s="4"/>
    </row>
    <row r="3" spans="1:11" ht="21">
      <c r="A3" s="107" t="s">
        <v>29</v>
      </c>
      <c r="B3" s="107"/>
      <c r="C3" s="107"/>
      <c r="D3" s="107"/>
      <c r="E3" s="107"/>
      <c r="F3" s="107"/>
      <c r="G3" s="107"/>
      <c r="H3" s="107"/>
      <c r="I3" s="4"/>
    </row>
    <row r="4" spans="1:11" ht="17.399999999999999">
      <c r="A4" s="108" t="s">
        <v>30</v>
      </c>
      <c r="B4" s="108"/>
      <c r="C4" s="108"/>
      <c r="D4" s="108"/>
      <c r="E4" s="108"/>
      <c r="F4" s="108"/>
      <c r="G4" s="108"/>
      <c r="H4" s="108"/>
      <c r="I4" s="4"/>
    </row>
    <row r="5" spans="1:11" ht="14.4" thickBot="1">
      <c r="A5" s="6"/>
      <c r="B5" s="6"/>
      <c r="C5" s="6"/>
      <c r="D5" s="6"/>
      <c r="E5" s="6"/>
      <c r="F5" s="6"/>
      <c r="G5" s="6"/>
      <c r="H5" s="6"/>
      <c r="I5" s="4"/>
    </row>
    <row r="6" spans="1:11" ht="21" customHeight="1">
      <c r="A6" s="7"/>
      <c r="B6" s="8"/>
      <c r="C6" s="109" t="s">
        <v>0</v>
      </c>
      <c r="D6" s="7"/>
      <c r="E6" s="7"/>
      <c r="F6" s="111" t="s">
        <v>31</v>
      </c>
      <c r="G6" s="114" t="s">
        <v>32</v>
      </c>
      <c r="H6"/>
      <c r="I6" s="7"/>
    </row>
    <row r="7" spans="1:11" ht="13.8">
      <c r="A7" s="7"/>
      <c r="B7" s="8"/>
      <c r="C7" s="109"/>
      <c r="D7" s="7"/>
      <c r="E7" s="7"/>
      <c r="F7" s="112"/>
      <c r="G7" s="115"/>
      <c r="H7"/>
      <c r="I7" s="7"/>
    </row>
    <row r="8" spans="1:11" ht="20.399999999999999" customHeight="1" thickBot="1">
      <c r="A8" s="7"/>
      <c r="B8" s="8"/>
      <c r="C8" s="110"/>
      <c r="D8" s="7"/>
      <c r="E8" s="7"/>
      <c r="F8" s="113"/>
      <c r="G8" s="116"/>
      <c r="H8"/>
      <c r="I8" s="7"/>
    </row>
    <row r="9" spans="1:11" ht="13.8">
      <c r="A9" s="7"/>
      <c r="B9" s="8"/>
      <c r="C9" s="9"/>
      <c r="D9" s="7"/>
      <c r="E9" s="7"/>
      <c r="F9" s="10"/>
      <c r="G9" s="11"/>
      <c r="H9"/>
      <c r="I9" s="9"/>
    </row>
    <row r="10" spans="1:11" ht="13.8">
      <c r="A10" s="12"/>
      <c r="B10" s="13" t="s">
        <v>1</v>
      </c>
      <c r="C10" s="14"/>
      <c r="D10" s="12"/>
      <c r="E10" s="12"/>
      <c r="F10" s="15"/>
      <c r="G10" s="16"/>
      <c r="H10"/>
      <c r="I10" s="14"/>
    </row>
    <row r="11" spans="1:11" ht="13.8">
      <c r="A11" s="12"/>
      <c r="B11" s="17" t="s">
        <v>2</v>
      </c>
      <c r="C11" s="18">
        <f>SUM('[2]BAO Roll up'!C13)</f>
        <v>-78377.539999999994</v>
      </c>
      <c r="D11" s="19"/>
      <c r="E11" s="12"/>
      <c r="F11" s="20">
        <v>0</v>
      </c>
      <c r="G11" s="21">
        <v>0</v>
      </c>
      <c r="H11" s="22"/>
      <c r="I11" s="18"/>
    </row>
    <row r="12" spans="1:11" ht="13.8">
      <c r="A12" s="23"/>
      <c r="B12" s="24" t="s">
        <v>3</v>
      </c>
      <c r="C12" s="25">
        <f>SUM(C11:C11)</f>
        <v>-78377.539999999994</v>
      </c>
      <c r="D12" s="26"/>
      <c r="E12" s="23"/>
      <c r="F12" s="27">
        <f>SUM(F11)</f>
        <v>0</v>
      </c>
      <c r="G12" s="28">
        <f>SUM(G11)</f>
        <v>0</v>
      </c>
      <c r="H12" s="29"/>
      <c r="I12" s="26"/>
    </row>
    <row r="13" spans="1:11" ht="13.8">
      <c r="A13" s="12"/>
      <c r="B13" s="17"/>
      <c r="C13" s="14"/>
      <c r="D13" s="12"/>
      <c r="E13" s="12"/>
      <c r="F13" s="30"/>
      <c r="G13" s="31"/>
      <c r="H13" s="29"/>
      <c r="I13" s="14"/>
    </row>
    <row r="14" spans="1:11" ht="13.8">
      <c r="A14" s="12"/>
      <c r="B14" s="32" t="s">
        <v>4</v>
      </c>
      <c r="C14" s="14"/>
      <c r="D14" s="12"/>
      <c r="E14" s="12"/>
      <c r="F14" s="30"/>
      <c r="G14" s="31"/>
      <c r="H14" s="29"/>
      <c r="I14" s="14"/>
      <c r="J14" s="33"/>
      <c r="K14" s="33"/>
    </row>
    <row r="15" spans="1:11" ht="13.8">
      <c r="A15" s="12"/>
      <c r="B15" s="34" t="s">
        <v>5</v>
      </c>
      <c r="C15" s="14"/>
      <c r="D15" s="12"/>
      <c r="E15" s="12"/>
      <c r="F15" s="30"/>
      <c r="G15" s="31"/>
      <c r="H15" s="29"/>
      <c r="I15" s="14"/>
      <c r="J15" s="33"/>
      <c r="K15" s="33"/>
    </row>
    <row r="16" spans="1:11" ht="13.8">
      <c r="A16" s="12"/>
      <c r="B16" s="35" t="s">
        <v>6</v>
      </c>
      <c r="C16" s="18">
        <f>SUM('[2]BAO Roll up'!C40)-'[2]BAO Roll up'!C34</f>
        <v>1304242.5199999996</v>
      </c>
      <c r="D16" s="19"/>
      <c r="E16" s="19"/>
      <c r="F16" s="36">
        <v>16411773</v>
      </c>
      <c r="G16" s="37">
        <f>F16</f>
        <v>16411773</v>
      </c>
      <c r="H16" s="29"/>
      <c r="I16" s="38"/>
      <c r="J16" s="33"/>
      <c r="K16" s="39"/>
    </row>
    <row r="17" spans="1:12" ht="13.8">
      <c r="A17" s="12"/>
      <c r="B17" s="35" t="s">
        <v>7</v>
      </c>
      <c r="C17" s="18"/>
      <c r="D17" s="19"/>
      <c r="E17" s="19"/>
      <c r="F17" s="36"/>
      <c r="G17" s="37">
        <f>F17+179000+1000+22000+8000+2000+23000+20000+5000+150000</f>
        <v>410000</v>
      </c>
      <c r="H17" s="29"/>
      <c r="I17" s="18"/>
      <c r="J17" s="33"/>
      <c r="K17" s="33"/>
    </row>
    <row r="18" spans="1:12" ht="13.8">
      <c r="A18" s="12"/>
      <c r="B18" s="35" t="s">
        <v>8</v>
      </c>
      <c r="C18" s="18"/>
      <c r="D18" s="19"/>
      <c r="E18" s="19"/>
      <c r="F18" s="36">
        <v>449300.29</v>
      </c>
      <c r="G18" s="53">
        <f t="shared" ref="G18" si="0">F18</f>
        <v>449300.29</v>
      </c>
      <c r="H18" s="29"/>
      <c r="I18" s="18"/>
      <c r="J18" s="33"/>
      <c r="K18" s="33"/>
      <c r="L18" s="33"/>
    </row>
    <row r="19" spans="1:12" ht="15.6">
      <c r="A19" s="14"/>
      <c r="B19" s="34" t="s">
        <v>9</v>
      </c>
      <c r="C19" s="18">
        <f>SUM(C16:C17)</f>
        <v>1304242.5199999996</v>
      </c>
      <c r="D19" s="18"/>
      <c r="E19" s="18"/>
      <c r="F19" s="40">
        <f>SUM(F16:F18)</f>
        <v>16861073.289999999</v>
      </c>
      <c r="G19" s="37">
        <f>SUM(G16:G18)</f>
        <v>17271073.289999999</v>
      </c>
      <c r="H19" s="29"/>
      <c r="I19" s="38"/>
      <c r="J19" s="33"/>
      <c r="K19" s="33"/>
    </row>
    <row r="20" spans="1:12" ht="13.8">
      <c r="A20" s="12"/>
      <c r="B20" s="17"/>
      <c r="C20" s="18"/>
      <c r="D20" s="19"/>
      <c r="E20" s="19"/>
      <c r="F20" s="42"/>
      <c r="G20" s="43"/>
      <c r="H20" s="29"/>
      <c r="I20" s="18"/>
      <c r="J20" s="33"/>
      <c r="K20" s="33"/>
    </row>
    <row r="21" spans="1:12" ht="13.8">
      <c r="A21" s="12"/>
      <c r="B21" s="17"/>
      <c r="C21" s="18"/>
      <c r="D21" s="19"/>
      <c r="E21" s="19"/>
      <c r="F21" s="30"/>
      <c r="G21" s="31"/>
      <c r="H21" s="29"/>
      <c r="I21" s="18"/>
      <c r="J21" s="33"/>
      <c r="K21" s="33"/>
    </row>
    <row r="22" spans="1:12" ht="13.8">
      <c r="A22" s="12"/>
      <c r="B22" s="34" t="s">
        <v>10</v>
      </c>
      <c r="C22" s="18"/>
      <c r="D22" s="19"/>
      <c r="E22" s="19"/>
      <c r="F22" s="30"/>
      <c r="G22" s="31"/>
      <c r="H22" s="29"/>
      <c r="J22" s="18"/>
      <c r="K22" s="33"/>
    </row>
    <row r="23" spans="1:12" ht="13.8">
      <c r="A23" s="12"/>
      <c r="B23" s="44" t="s">
        <v>11</v>
      </c>
      <c r="C23" s="18">
        <f>SUM('[2]BAO Roll up'!C48)</f>
        <v>5654</v>
      </c>
      <c r="D23" s="19"/>
      <c r="E23" s="19"/>
      <c r="F23" s="30">
        <v>7000</v>
      </c>
      <c r="G23" s="37">
        <f t="shared" ref="G23:G34" si="1">F23</f>
        <v>7000</v>
      </c>
      <c r="H23" s="29"/>
      <c r="I23" s="18"/>
      <c r="J23" s="18"/>
      <c r="K23" s="33"/>
    </row>
    <row r="24" spans="1:12" ht="13.8">
      <c r="A24" s="12"/>
      <c r="B24" s="44" t="s">
        <v>12</v>
      </c>
      <c r="C24" s="45">
        <f>SUM('[2]BAO Roll up'!C52)</f>
        <v>4025</v>
      </c>
      <c r="D24" s="19"/>
      <c r="E24" s="19"/>
      <c r="F24" s="30"/>
      <c r="G24" s="37">
        <f t="shared" si="1"/>
        <v>0</v>
      </c>
      <c r="H24" s="29"/>
      <c r="I24" s="18"/>
      <c r="J24" s="18"/>
      <c r="K24" s="33"/>
    </row>
    <row r="25" spans="1:12" ht="13.8">
      <c r="A25" s="12"/>
      <c r="B25" s="44" t="s">
        <v>13</v>
      </c>
      <c r="C25" s="18">
        <f>SUM('[2]BAO Roll up'!C54-'[2]BAO Roll up'!C52)</f>
        <v>105524.93</v>
      </c>
      <c r="D25" s="19"/>
      <c r="E25" s="19"/>
      <c r="F25" s="30">
        <v>65458</v>
      </c>
      <c r="G25" s="37">
        <f t="shared" si="1"/>
        <v>65458</v>
      </c>
      <c r="H25" s="29"/>
      <c r="I25" s="18"/>
      <c r="J25" s="18"/>
      <c r="K25" s="33"/>
    </row>
    <row r="26" spans="1:12" ht="13.8">
      <c r="A26" s="12"/>
      <c r="B26" s="44" t="s">
        <v>14</v>
      </c>
      <c r="C26" s="18">
        <f>SUM('[2]BAO Roll up'!C59)</f>
        <v>23064.720000000001</v>
      </c>
      <c r="D26" s="19"/>
      <c r="E26" s="19"/>
      <c r="F26" s="30">
        <v>4215264.25</v>
      </c>
      <c r="G26" s="37">
        <f>F26-424000</f>
        <v>3791264.25</v>
      </c>
      <c r="H26" s="29"/>
      <c r="I26" s="18"/>
      <c r="J26" s="18"/>
      <c r="K26" s="33"/>
    </row>
    <row r="27" spans="1:12" ht="13.8">
      <c r="A27" s="12"/>
      <c r="B27" s="44" t="s">
        <v>15</v>
      </c>
      <c r="C27" s="18"/>
      <c r="D27" s="19"/>
      <c r="E27" s="19"/>
      <c r="F27" s="30"/>
      <c r="G27" s="37">
        <f t="shared" si="1"/>
        <v>0</v>
      </c>
      <c r="H27" s="29"/>
      <c r="I27" s="18"/>
      <c r="J27" s="18"/>
      <c r="K27" s="33"/>
    </row>
    <row r="28" spans="1:12" ht="13.8">
      <c r="A28" s="12"/>
      <c r="B28" s="46" t="s">
        <v>16</v>
      </c>
      <c r="C28" s="18">
        <f>SUM('[2]BAO Roll up'!C73)</f>
        <v>349749.84000000008</v>
      </c>
      <c r="D28" s="19"/>
      <c r="E28" s="19"/>
      <c r="F28" s="30">
        <v>627389</v>
      </c>
      <c r="G28" s="37">
        <f>F28-1000</f>
        <v>626389</v>
      </c>
      <c r="H28" s="29"/>
      <c r="I28" s="38"/>
      <c r="J28" s="18"/>
    </row>
    <row r="29" spans="1:12" ht="13.8">
      <c r="A29" s="12"/>
      <c r="B29" s="46" t="s">
        <v>17</v>
      </c>
      <c r="C29" s="18"/>
      <c r="D29" s="19"/>
      <c r="E29" s="19"/>
      <c r="F29" s="30"/>
      <c r="G29" s="37">
        <f t="shared" si="1"/>
        <v>0</v>
      </c>
      <c r="H29" s="29"/>
      <c r="I29" s="18"/>
      <c r="J29" s="18"/>
    </row>
    <row r="30" spans="1:12" ht="13.8">
      <c r="A30" s="12"/>
      <c r="B30" s="44" t="s">
        <v>18</v>
      </c>
      <c r="C30" s="47">
        <f>SUM('[2]BAO Roll up'!C77)</f>
        <v>1798</v>
      </c>
      <c r="D30" s="19"/>
      <c r="E30" s="19"/>
      <c r="F30" s="30">
        <v>23500</v>
      </c>
      <c r="G30" s="37">
        <f>F30+15000</f>
        <v>38500</v>
      </c>
      <c r="H30" s="29"/>
      <c r="I30" s="38"/>
      <c r="J30" s="18"/>
      <c r="K30" s="33"/>
    </row>
    <row r="31" spans="1:12" ht="13.8">
      <c r="A31" s="12"/>
      <c r="B31" s="44" t="s">
        <v>19</v>
      </c>
      <c r="C31" s="18">
        <f>SUM('[2]BAO Roll up'!C83)</f>
        <v>38049.379999999997</v>
      </c>
      <c r="D31" s="19"/>
      <c r="E31" s="19"/>
      <c r="F31" s="30">
        <v>357990</v>
      </c>
      <c r="G31" s="37">
        <f t="shared" si="1"/>
        <v>357990</v>
      </c>
      <c r="H31" s="29"/>
      <c r="I31" s="38"/>
      <c r="J31" s="18"/>
      <c r="K31" s="33"/>
    </row>
    <row r="32" spans="1:12" ht="13.8">
      <c r="A32" s="12"/>
      <c r="B32" s="44" t="s">
        <v>20</v>
      </c>
      <c r="C32" s="18">
        <f>SUM('[2]BAO Roll up'!C91)</f>
        <v>1068019.08</v>
      </c>
      <c r="D32" s="19"/>
      <c r="E32" s="19"/>
      <c r="F32" s="30">
        <v>129500</v>
      </c>
      <c r="G32" s="37">
        <f t="shared" si="1"/>
        <v>129500</v>
      </c>
      <c r="H32" s="29"/>
      <c r="I32" s="18"/>
      <c r="J32" s="18"/>
      <c r="K32" s="39"/>
    </row>
    <row r="33" spans="1:13" ht="13.8">
      <c r="A33" s="12"/>
      <c r="B33" s="48" t="s">
        <v>21</v>
      </c>
      <c r="C33" s="18">
        <f>SUM('[2]BAO Roll up'!C100)</f>
        <v>88143.98</v>
      </c>
      <c r="D33" s="19"/>
      <c r="E33" s="19"/>
      <c r="F33" s="30">
        <v>122492</v>
      </c>
      <c r="G33" s="37">
        <f t="shared" si="1"/>
        <v>122492</v>
      </c>
      <c r="H33" s="29"/>
      <c r="I33" s="18"/>
      <c r="J33" s="18"/>
      <c r="K33" s="33"/>
    </row>
    <row r="34" spans="1:13" ht="13.8">
      <c r="A34" s="49"/>
      <c r="B34" s="48" t="s">
        <v>22</v>
      </c>
      <c r="C34" s="50">
        <f>SUM('[2]BAO Roll up'!C101)</f>
        <v>-1295212.74</v>
      </c>
      <c r="D34" s="51"/>
      <c r="E34" s="51"/>
      <c r="F34" s="52">
        <v>-3186042.04</v>
      </c>
      <c r="G34" s="37">
        <f t="shared" si="1"/>
        <v>-3186042.04</v>
      </c>
      <c r="H34" s="29"/>
      <c r="I34" s="18"/>
      <c r="J34" s="18"/>
      <c r="K34" s="33"/>
    </row>
    <row r="35" spans="1:13" ht="13.8">
      <c r="A35" s="49"/>
      <c r="B35" s="54" t="s">
        <v>23</v>
      </c>
      <c r="C35" s="55">
        <f>SUM(C23:C34)</f>
        <v>388816.19000000018</v>
      </c>
      <c r="D35" s="51"/>
      <c r="E35" s="51"/>
      <c r="F35" s="56">
        <f>SUM(F22:F34)</f>
        <v>2362551.21</v>
      </c>
      <c r="G35" s="57">
        <f>SUM(G22:G34)</f>
        <v>1952551.21</v>
      </c>
      <c r="H35" s="29"/>
      <c r="I35" s="55"/>
      <c r="J35" s="39"/>
      <c r="K35" s="33"/>
    </row>
    <row r="36" spans="1:13" ht="15.6">
      <c r="A36" s="49"/>
      <c r="B36" s="58" t="s">
        <v>24</v>
      </c>
      <c r="C36" s="59">
        <f>C19+C35</f>
        <v>1693058.7099999997</v>
      </c>
      <c r="D36" s="51"/>
      <c r="E36" s="51"/>
      <c r="F36" s="60">
        <f>F19+F35</f>
        <v>19223624.5</v>
      </c>
      <c r="G36" s="31">
        <f>G19+G35</f>
        <v>19223624.5</v>
      </c>
      <c r="H36" s="41"/>
      <c r="I36" s="51"/>
      <c r="J36" s="33"/>
      <c r="K36" s="33"/>
    </row>
    <row r="37" spans="1:13" ht="13.8">
      <c r="A37" s="49"/>
      <c r="B37" s="61"/>
      <c r="C37" s="51"/>
      <c r="D37" s="51"/>
      <c r="E37" s="51"/>
      <c r="F37" s="62"/>
      <c r="G37" s="63"/>
      <c r="H37" s="29"/>
      <c r="I37" s="51"/>
      <c r="J37" s="33"/>
      <c r="K37" s="33"/>
    </row>
    <row r="38" spans="1:13" ht="13.8">
      <c r="A38" s="49"/>
      <c r="B38" s="34" t="s">
        <v>25</v>
      </c>
      <c r="C38" s="51"/>
      <c r="D38" s="51"/>
      <c r="E38" s="51"/>
      <c r="F38" s="64"/>
      <c r="G38" s="65"/>
      <c r="H38" s="29"/>
      <c r="I38" s="26"/>
      <c r="J38" s="33"/>
      <c r="K38" s="33"/>
    </row>
    <row r="39" spans="1:13" ht="19.95" customHeight="1" thickBot="1">
      <c r="A39" s="12"/>
      <c r="B39" s="58" t="s">
        <v>26</v>
      </c>
      <c r="C39" s="66">
        <f>C12+C36</f>
        <v>1614681.1699999997</v>
      </c>
      <c r="D39" s="19"/>
      <c r="E39" s="19"/>
      <c r="F39" s="67">
        <f>F12+F36+F38</f>
        <v>19223624.5</v>
      </c>
      <c r="G39" s="68">
        <f>G12+G36+G38</f>
        <v>19223624.5</v>
      </c>
      <c r="H39" s="69"/>
      <c r="I39" s="70"/>
      <c r="J39" s="33"/>
      <c r="K39" s="33"/>
    </row>
    <row r="40" spans="1:13" ht="15" thickTop="1" thickBot="1">
      <c r="A40" s="12"/>
      <c r="B40" s="17"/>
      <c r="C40" s="14"/>
      <c r="D40" s="12"/>
      <c r="E40" s="12"/>
      <c r="F40" s="71"/>
      <c r="G40" s="103"/>
      <c r="H40"/>
      <c r="I40" s="14"/>
      <c r="J40" s="33"/>
      <c r="K40" s="33"/>
    </row>
    <row r="41" spans="1:13" ht="15.6">
      <c r="A41" s="72"/>
      <c r="B41" s="73"/>
      <c r="C41" s="73"/>
      <c r="D41" s="73"/>
      <c r="E41" s="73"/>
      <c r="F41" s="74"/>
      <c r="G41" s="101"/>
      <c r="H41" s="75"/>
      <c r="I41" s="76"/>
    </row>
    <row r="42" spans="1:13" ht="15.6">
      <c r="A42" s="77" t="s">
        <v>27</v>
      </c>
      <c r="B42" s="78"/>
      <c r="C42" s="79"/>
      <c r="D42" s="79"/>
      <c r="E42" s="79"/>
      <c r="F42" s="80"/>
      <c r="G42" s="81"/>
      <c r="H42" s="81"/>
      <c r="I42" s="82"/>
      <c r="J42" s="82"/>
      <c r="K42" s="82"/>
      <c r="L42" s="82"/>
      <c r="M42" s="82"/>
    </row>
    <row r="43" spans="1:13" ht="15.6">
      <c r="A43" s="83"/>
      <c r="B43" s="104"/>
      <c r="C43" s="79"/>
      <c r="D43" s="79"/>
      <c r="E43" s="79"/>
      <c r="F43" s="80"/>
      <c r="G43" s="102"/>
      <c r="H43" s="81"/>
      <c r="I43" s="82"/>
      <c r="J43" s="82"/>
      <c r="K43" s="82"/>
      <c r="L43" s="82"/>
      <c r="M43" s="82"/>
    </row>
    <row r="44" spans="1:13" ht="15.6">
      <c r="A44" s="83"/>
      <c r="B44" s="89"/>
      <c r="C44" s="117"/>
      <c r="D44" s="79"/>
      <c r="E44" s="79"/>
      <c r="F44" s="80"/>
      <c r="G44" s="81"/>
      <c r="H44" s="81"/>
      <c r="I44" s="82"/>
      <c r="J44" s="82"/>
      <c r="K44" s="82"/>
      <c r="L44" s="82"/>
      <c r="M44" s="82"/>
    </row>
    <row r="45" spans="1:13" ht="15.6">
      <c r="A45" s="83"/>
      <c r="B45" s="118"/>
      <c r="C45" s="80"/>
      <c r="D45" s="79"/>
      <c r="E45" s="79"/>
      <c r="F45" s="80"/>
      <c r="G45" s="81"/>
      <c r="H45" s="81"/>
      <c r="I45" s="82"/>
      <c r="J45" s="82"/>
      <c r="K45" s="82"/>
      <c r="L45" s="82"/>
      <c r="M45" s="82"/>
    </row>
    <row r="46" spans="1:13" ht="15.6">
      <c r="A46" s="72"/>
      <c r="B46" s="73"/>
      <c r="C46" s="84"/>
      <c r="D46" s="73"/>
      <c r="E46" s="73"/>
      <c r="F46" s="85"/>
    </row>
    <row r="47" spans="1:13" ht="46.8" customHeight="1">
      <c r="A47" s="72"/>
      <c r="B47" s="105"/>
      <c r="C47" s="105"/>
      <c r="D47" s="105"/>
      <c r="E47" s="105"/>
      <c r="F47" s="105"/>
      <c r="G47" s="105"/>
      <c r="H47" s="105"/>
    </row>
    <row r="48" spans="1:13" ht="15.6">
      <c r="A48" s="72"/>
      <c r="B48" s="73"/>
      <c r="C48" s="87"/>
      <c r="D48" s="73"/>
      <c r="E48" s="73"/>
      <c r="F48" s="85"/>
    </row>
    <row r="49" spans="1:9" ht="15.6">
      <c r="A49" s="72"/>
      <c r="B49" s="73"/>
      <c r="C49" s="84"/>
      <c r="D49" s="73"/>
      <c r="E49" s="73"/>
      <c r="F49" s="85"/>
    </row>
    <row r="50" spans="1:9" ht="15.6">
      <c r="A50" s="72"/>
      <c r="B50" s="35"/>
      <c r="C50" s="87"/>
      <c r="D50" s="73"/>
      <c r="E50" s="73"/>
      <c r="F50" s="85"/>
    </row>
    <row r="51" spans="1:9" ht="15.6">
      <c r="A51" s="72"/>
      <c r="B51" s="34"/>
      <c r="C51" s="73"/>
      <c r="D51" s="73"/>
      <c r="E51" s="73"/>
      <c r="F51" s="99"/>
      <c r="G51" s="99"/>
    </row>
    <row r="52" spans="1:9" ht="15.6">
      <c r="A52" s="88"/>
      <c r="B52" s="44"/>
      <c r="C52" s="89"/>
      <c r="D52" s="89"/>
      <c r="E52" s="89"/>
      <c r="F52" s="99"/>
      <c r="G52" s="99"/>
      <c r="H52" s="90"/>
      <c r="I52" s="91"/>
    </row>
    <row r="53" spans="1:9" ht="15.6">
      <c r="A53" s="88"/>
      <c r="B53" s="44"/>
      <c r="C53" s="89"/>
      <c r="D53" s="89"/>
      <c r="E53" s="89"/>
      <c r="F53" s="99"/>
      <c r="G53" s="99"/>
      <c r="H53" s="90"/>
      <c r="I53" s="91"/>
    </row>
    <row r="54" spans="1:9" ht="15.6">
      <c r="A54" s="88"/>
      <c r="B54" s="44"/>
      <c r="C54" s="89"/>
      <c r="D54" s="89"/>
      <c r="E54" s="89"/>
      <c r="F54" s="99"/>
      <c r="G54" s="99"/>
      <c r="H54" s="90"/>
      <c r="I54" s="91"/>
    </row>
    <row r="55" spans="1:9" ht="15.6">
      <c r="A55" s="88"/>
      <c r="B55" s="44"/>
      <c r="C55" s="92"/>
      <c r="D55" s="89"/>
      <c r="E55" s="89"/>
      <c r="F55" s="99"/>
      <c r="G55" s="99"/>
      <c r="H55" s="90"/>
      <c r="I55" s="91"/>
    </row>
    <row r="56" spans="1:9" ht="15">
      <c r="A56" s="93"/>
      <c r="B56" s="44"/>
      <c r="C56" s="94"/>
      <c r="D56" s="94"/>
      <c r="E56" s="94"/>
      <c r="F56" s="99"/>
      <c r="G56" s="99"/>
    </row>
    <row r="57" spans="1:9" ht="15.6">
      <c r="A57" s="93"/>
      <c r="B57" s="46"/>
      <c r="C57" s="95"/>
      <c r="D57" s="94"/>
      <c r="E57" s="94"/>
      <c r="F57" s="99"/>
      <c r="G57" s="99"/>
    </row>
    <row r="58" spans="1:9" ht="15">
      <c r="A58" s="93"/>
      <c r="B58" s="46"/>
      <c r="C58" s="94"/>
      <c r="D58" s="94"/>
      <c r="E58" s="94"/>
      <c r="F58" s="99"/>
      <c r="G58" s="99"/>
    </row>
    <row r="59" spans="1:9" ht="15">
      <c r="A59" s="93"/>
      <c r="B59" s="44"/>
      <c r="C59" s="94"/>
      <c r="D59" s="94"/>
      <c r="E59" s="94"/>
      <c r="F59" s="99"/>
      <c r="G59" s="99"/>
    </row>
    <row r="60" spans="1:9" ht="13.8">
      <c r="B60" s="44"/>
      <c r="F60" s="99"/>
      <c r="G60" s="99"/>
    </row>
    <row r="61" spans="1:9" ht="13.8">
      <c r="B61" s="44"/>
      <c r="F61" s="99"/>
      <c r="G61" s="99"/>
    </row>
    <row r="62" spans="1:9" ht="13.8">
      <c r="B62" s="48"/>
      <c r="F62" s="99"/>
      <c r="G62" s="99"/>
    </row>
    <row r="63" spans="1:9">
      <c r="F63" s="100"/>
      <c r="G63" s="100"/>
    </row>
  </sheetData>
  <mergeCells count="7">
    <mergeCell ref="B47:H47"/>
    <mergeCell ref="A2:H2"/>
    <mergeCell ref="A3:H3"/>
    <mergeCell ref="A4:H4"/>
    <mergeCell ref="C6:C8"/>
    <mergeCell ref="F6:F8"/>
    <mergeCell ref="G6:G8"/>
  </mergeCells>
  <printOptions horizontalCentered="1"/>
  <pageMargins left="0" right="0" top="0.4" bottom="0.5" header="0.3" footer="0.3"/>
  <pageSetup scale="76" orientation="landscape" r:id="rId1"/>
  <headerFoot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Revised Budget</vt:lpstr>
      <vt:lpstr>'Revised Budget'!Print_Area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Elms</dc:creator>
  <cp:lastModifiedBy>Angela Strickland</cp:lastModifiedBy>
  <cp:lastPrinted>2016-09-20T19:56:44Z</cp:lastPrinted>
  <dcterms:created xsi:type="dcterms:W3CDTF">2015-01-27T17:37:36Z</dcterms:created>
  <dcterms:modified xsi:type="dcterms:W3CDTF">2016-09-23T13:43:16Z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