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50" windowWidth="17220" windowHeight="6630"/>
  </bookViews>
  <sheets>
    <sheet name="Summary" sheetId="1" r:id="rId1"/>
    <sheet name="Data" sheetId="2" r:id="rId2"/>
    <sheet name="Sheet3" sheetId="3" r:id="rId3"/>
  </sheets>
  <externalReferences>
    <externalReference r:id="rId4"/>
  </externalReferences>
  <definedNames>
    <definedName name="_xlnm.Print_Area" localSheetId="0">Summary!$A$1:$X$58</definedName>
  </definedNames>
  <calcPr calcId="145621"/>
</workbook>
</file>

<file path=xl/calcChain.xml><?xml version="1.0" encoding="utf-8"?>
<calcChain xmlns="http://schemas.openxmlformats.org/spreadsheetml/2006/main">
  <c r="X58" i="1" l="1"/>
  <c r="R58" i="1"/>
  <c r="J58" i="1"/>
  <c r="E58" i="1"/>
  <c r="X52" i="1"/>
  <c r="V52" i="1" s="1"/>
  <c r="R52" i="1"/>
  <c r="J52" i="1"/>
  <c r="E52" i="1"/>
  <c r="A47" i="1"/>
  <c r="A48" i="1" s="1"/>
  <c r="A49" i="1" s="1"/>
  <c r="A50" i="1" s="1"/>
  <c r="A51" i="1" s="1"/>
  <c r="X43" i="1"/>
  <c r="R43" i="1"/>
  <c r="J43" i="1"/>
  <c r="V43" i="1" s="1"/>
  <c r="E43" i="1"/>
  <c r="E54" i="1" s="1"/>
  <c r="A37" i="1"/>
  <c r="A38" i="1" s="1"/>
  <c r="A39" i="1" s="1"/>
  <c r="A40" i="1" s="1"/>
  <c r="A41" i="1" s="1"/>
  <c r="A42" i="1" s="1"/>
  <c r="T81" i="2"/>
  <c r="F81" i="2"/>
  <c r="R80" i="2"/>
  <c r="T78" i="2"/>
  <c r="R78" i="2"/>
  <c r="P78" i="2"/>
  <c r="N78" i="2"/>
  <c r="L78" i="2"/>
  <c r="J78" i="2"/>
  <c r="H78" i="2"/>
  <c r="F78" i="2"/>
  <c r="E78" i="2"/>
  <c r="D78" i="2"/>
  <c r="C78" i="2"/>
  <c r="B78" i="2"/>
  <c r="R77" i="2"/>
  <c r="N77" i="2"/>
  <c r="P77" i="2" s="1"/>
  <c r="B77" i="2" s="1"/>
  <c r="L77" i="2"/>
  <c r="H77" i="2"/>
  <c r="F77" i="2"/>
  <c r="E77" i="2"/>
  <c r="D77" i="2"/>
  <c r="C77" i="2"/>
  <c r="T76" i="2"/>
  <c r="R76" i="2"/>
  <c r="N76" i="2"/>
  <c r="L76" i="2"/>
  <c r="H76" i="2"/>
  <c r="F76" i="2"/>
  <c r="E76" i="2"/>
  <c r="D76" i="2"/>
  <c r="C76" i="2"/>
  <c r="R75" i="2"/>
  <c r="N75" i="2"/>
  <c r="L75" i="2"/>
  <c r="H75" i="2"/>
  <c r="F75" i="2"/>
  <c r="E75" i="2"/>
  <c r="D75" i="2"/>
  <c r="C75" i="2"/>
  <c r="R74" i="2"/>
  <c r="N74" i="2"/>
  <c r="L74" i="2"/>
  <c r="H74" i="2"/>
  <c r="F74" i="2"/>
  <c r="E74" i="2"/>
  <c r="D74" i="2"/>
  <c r="C74" i="2"/>
  <c r="R73" i="2"/>
  <c r="N73" i="2"/>
  <c r="L73" i="2"/>
  <c r="H73" i="2"/>
  <c r="F73" i="2"/>
  <c r="E73" i="2"/>
  <c r="D73" i="2"/>
  <c r="C73" i="2"/>
  <c r="R72" i="2"/>
  <c r="N72" i="2"/>
  <c r="L72" i="2"/>
  <c r="H72" i="2"/>
  <c r="F72" i="2"/>
  <c r="E72" i="2"/>
  <c r="D72" i="2"/>
  <c r="C72" i="2"/>
  <c r="R71" i="2"/>
  <c r="N71" i="2"/>
  <c r="L71" i="2"/>
  <c r="H71" i="2"/>
  <c r="F71" i="2"/>
  <c r="E71" i="2"/>
  <c r="D71" i="2"/>
  <c r="C71" i="2"/>
  <c r="R70" i="2"/>
  <c r="N70" i="2"/>
  <c r="L70" i="2"/>
  <c r="H70" i="2"/>
  <c r="F70" i="2"/>
  <c r="E70" i="2"/>
  <c r="D70" i="2"/>
  <c r="C70" i="2"/>
  <c r="R69" i="2"/>
  <c r="N69" i="2"/>
  <c r="L69" i="2"/>
  <c r="H69" i="2"/>
  <c r="F69" i="2"/>
  <c r="E69" i="2"/>
  <c r="D69" i="2"/>
  <c r="C69" i="2"/>
  <c r="R68" i="2"/>
  <c r="N68" i="2"/>
  <c r="L68" i="2"/>
  <c r="H68" i="2"/>
  <c r="F68" i="2"/>
  <c r="E68" i="2"/>
  <c r="D68" i="2"/>
  <c r="C68" i="2"/>
  <c r="R67" i="2"/>
  <c r="N67" i="2"/>
  <c r="L67" i="2"/>
  <c r="H67" i="2"/>
  <c r="F67" i="2"/>
  <c r="E67" i="2"/>
  <c r="D67" i="2"/>
  <c r="C67" i="2"/>
  <c r="T66" i="2"/>
  <c r="R66" i="2"/>
  <c r="N66" i="2"/>
  <c r="L66" i="2"/>
  <c r="J66" i="2"/>
  <c r="H66" i="2"/>
  <c r="F66" i="2"/>
  <c r="D66" i="2"/>
  <c r="C66" i="2"/>
  <c r="R65" i="2"/>
  <c r="N65" i="2"/>
  <c r="P65" i="2" s="1"/>
  <c r="B65" i="2" s="1"/>
  <c r="L65" i="2"/>
  <c r="H65" i="2"/>
  <c r="F65" i="2"/>
  <c r="E65" i="2"/>
  <c r="D65" i="2"/>
  <c r="C65" i="2"/>
  <c r="R64" i="2"/>
  <c r="N64" i="2"/>
  <c r="P64" i="2" s="1"/>
  <c r="B64" i="2" s="1"/>
  <c r="L64" i="2"/>
  <c r="H64" i="2"/>
  <c r="F64" i="2"/>
  <c r="E64" i="2"/>
  <c r="D64" i="2"/>
  <c r="C64" i="2"/>
  <c r="R63" i="2"/>
  <c r="N63" i="2"/>
  <c r="P63" i="2" s="1"/>
  <c r="B63" i="2" s="1"/>
  <c r="L63" i="2"/>
  <c r="H63" i="2"/>
  <c r="F63" i="2"/>
  <c r="E63" i="2"/>
  <c r="D63" i="2"/>
  <c r="C63" i="2"/>
  <c r="R62" i="2"/>
  <c r="N62" i="2"/>
  <c r="P62" i="2" s="1"/>
  <c r="B62" i="2" s="1"/>
  <c r="L62" i="2"/>
  <c r="H62" i="2"/>
  <c r="F62" i="2"/>
  <c r="E62" i="2"/>
  <c r="D62" i="2"/>
  <c r="C62" i="2"/>
  <c r="R61" i="2"/>
  <c r="N61" i="2"/>
  <c r="P61" i="2" s="1"/>
  <c r="B61" i="2" s="1"/>
  <c r="L61" i="2"/>
  <c r="H61" i="2"/>
  <c r="F61" i="2"/>
  <c r="E61" i="2"/>
  <c r="D61" i="2"/>
  <c r="C61" i="2"/>
  <c r="R60" i="2"/>
  <c r="N60" i="2"/>
  <c r="P60" i="2" s="1"/>
  <c r="B60" i="2" s="1"/>
  <c r="L60" i="2"/>
  <c r="H60" i="2"/>
  <c r="F60" i="2"/>
  <c r="E60" i="2"/>
  <c r="D60" i="2"/>
  <c r="C60" i="2"/>
  <c r="R59" i="2"/>
  <c r="N59" i="2"/>
  <c r="P59" i="2" s="1"/>
  <c r="B59" i="2" s="1"/>
  <c r="L59" i="2"/>
  <c r="H59" i="2"/>
  <c r="F59" i="2"/>
  <c r="E59" i="2"/>
  <c r="D59" i="2"/>
  <c r="C59" i="2"/>
  <c r="R58" i="2"/>
  <c r="N58" i="2"/>
  <c r="P58" i="2" s="1"/>
  <c r="B58" i="2" s="1"/>
  <c r="L58" i="2"/>
  <c r="H58" i="2"/>
  <c r="F58" i="2"/>
  <c r="E58" i="2"/>
  <c r="D58" i="2"/>
  <c r="C58" i="2"/>
  <c r="R57" i="2"/>
  <c r="N57" i="2"/>
  <c r="P57" i="2" s="1"/>
  <c r="B57" i="2" s="1"/>
  <c r="L57" i="2"/>
  <c r="H57" i="2"/>
  <c r="F57" i="2"/>
  <c r="E57" i="2"/>
  <c r="D57" i="2"/>
  <c r="C57" i="2"/>
  <c r="R56" i="2"/>
  <c r="N56" i="2"/>
  <c r="P56" i="2" s="1"/>
  <c r="B56" i="2" s="1"/>
  <c r="L56" i="2"/>
  <c r="H56" i="2"/>
  <c r="F56" i="2"/>
  <c r="E56" i="2"/>
  <c r="D56" i="2"/>
  <c r="C56" i="2"/>
  <c r="R55" i="2"/>
  <c r="N55" i="2"/>
  <c r="P55" i="2" s="1"/>
  <c r="B55" i="2" s="1"/>
  <c r="L55" i="2"/>
  <c r="H55" i="2"/>
  <c r="F55" i="2"/>
  <c r="E55" i="2"/>
  <c r="D55" i="2"/>
  <c r="C55" i="2"/>
  <c r="R54" i="2"/>
  <c r="N54" i="2"/>
  <c r="P54" i="2" s="1"/>
  <c r="B54" i="2" s="1"/>
  <c r="L54" i="2"/>
  <c r="H54" i="2"/>
  <c r="F54" i="2"/>
  <c r="E54" i="2"/>
  <c r="D54" i="2"/>
  <c r="C54" i="2"/>
  <c r="R53" i="2"/>
  <c r="N53" i="2"/>
  <c r="P53" i="2" s="1"/>
  <c r="B53" i="2" s="1"/>
  <c r="L53" i="2"/>
  <c r="H53" i="2"/>
  <c r="F53" i="2"/>
  <c r="E53" i="2"/>
  <c r="D53" i="2"/>
  <c r="C53" i="2"/>
  <c r="R52" i="2"/>
  <c r="N52" i="2"/>
  <c r="P52" i="2" s="1"/>
  <c r="B52" i="2" s="1"/>
  <c r="L52" i="2"/>
  <c r="H52" i="2"/>
  <c r="F52" i="2"/>
  <c r="E52" i="2"/>
  <c r="D52" i="2"/>
  <c r="C52" i="2"/>
  <c r="R51" i="2"/>
  <c r="N51" i="2"/>
  <c r="P51" i="2" s="1"/>
  <c r="B51" i="2" s="1"/>
  <c r="L51" i="2"/>
  <c r="H51" i="2"/>
  <c r="F51" i="2"/>
  <c r="E51" i="2"/>
  <c r="D51" i="2"/>
  <c r="C51" i="2"/>
  <c r="R50" i="2"/>
  <c r="N50" i="2"/>
  <c r="P50" i="2" s="1"/>
  <c r="B50" i="2" s="1"/>
  <c r="L50" i="2"/>
  <c r="H50" i="2"/>
  <c r="F50" i="2"/>
  <c r="E50" i="2"/>
  <c r="D50" i="2"/>
  <c r="C50" i="2"/>
  <c r="R49" i="2"/>
  <c r="N49" i="2"/>
  <c r="P49" i="2" s="1"/>
  <c r="B49" i="2" s="1"/>
  <c r="L49" i="2"/>
  <c r="H49" i="2"/>
  <c r="F49" i="2"/>
  <c r="E49" i="2"/>
  <c r="D49" i="2"/>
  <c r="C49" i="2"/>
  <c r="R48" i="2"/>
  <c r="N48" i="2"/>
  <c r="P48" i="2" s="1"/>
  <c r="B48" i="2" s="1"/>
  <c r="L48" i="2"/>
  <c r="H48" i="2"/>
  <c r="F48" i="2"/>
  <c r="E48" i="2"/>
  <c r="D48" i="2"/>
  <c r="C48" i="2"/>
  <c r="R47" i="2"/>
  <c r="N47" i="2"/>
  <c r="P47" i="2" s="1"/>
  <c r="B47" i="2" s="1"/>
  <c r="L47" i="2"/>
  <c r="H47" i="2"/>
  <c r="F47" i="2"/>
  <c r="E47" i="2"/>
  <c r="D47" i="2"/>
  <c r="C47" i="2"/>
  <c r="R46" i="2"/>
  <c r="N46" i="2"/>
  <c r="P46" i="2" s="1"/>
  <c r="B46" i="2" s="1"/>
  <c r="L46" i="2"/>
  <c r="H46" i="2"/>
  <c r="F46" i="2"/>
  <c r="E46" i="2"/>
  <c r="D46" i="2"/>
  <c r="C46" i="2"/>
  <c r="R45" i="2"/>
  <c r="N45" i="2"/>
  <c r="P45" i="2" s="1"/>
  <c r="B45" i="2" s="1"/>
  <c r="L45" i="2"/>
  <c r="H45" i="2"/>
  <c r="F45" i="2"/>
  <c r="E45" i="2"/>
  <c r="D45" i="2"/>
  <c r="C45" i="2"/>
  <c r="R44" i="2"/>
  <c r="N44" i="2"/>
  <c r="P44" i="2" s="1"/>
  <c r="B44" i="2" s="1"/>
  <c r="L44" i="2"/>
  <c r="H44" i="2"/>
  <c r="F44" i="2"/>
  <c r="E44" i="2"/>
  <c r="D44" i="2"/>
  <c r="C44" i="2"/>
  <c r="R43" i="2"/>
  <c r="N43" i="2"/>
  <c r="P43" i="2" s="1"/>
  <c r="B43" i="2" s="1"/>
  <c r="L43" i="2"/>
  <c r="H43" i="2"/>
  <c r="F43" i="2"/>
  <c r="E43" i="2"/>
  <c r="D43" i="2"/>
  <c r="C43" i="2"/>
  <c r="R42" i="2"/>
  <c r="N42" i="2"/>
  <c r="P42" i="2" s="1"/>
  <c r="B42" i="2" s="1"/>
  <c r="L42" i="2"/>
  <c r="H42" i="2"/>
  <c r="F42" i="2"/>
  <c r="E42" i="2"/>
  <c r="D42" i="2"/>
  <c r="C42" i="2"/>
  <c r="R41" i="2"/>
  <c r="N41" i="2"/>
  <c r="P41" i="2" s="1"/>
  <c r="B41" i="2" s="1"/>
  <c r="L41" i="2"/>
  <c r="H41" i="2"/>
  <c r="F41" i="2"/>
  <c r="E41" i="2"/>
  <c r="D41" i="2"/>
  <c r="C41" i="2"/>
  <c r="R40" i="2"/>
  <c r="N40" i="2"/>
  <c r="P40" i="2" s="1"/>
  <c r="B40" i="2" s="1"/>
  <c r="L40" i="2"/>
  <c r="H40" i="2"/>
  <c r="F40" i="2"/>
  <c r="E40" i="2"/>
  <c r="D40" i="2"/>
  <c r="C40" i="2"/>
  <c r="R39" i="2"/>
  <c r="N39" i="2"/>
  <c r="P39" i="2" s="1"/>
  <c r="B39" i="2" s="1"/>
  <c r="L39" i="2"/>
  <c r="H39" i="2"/>
  <c r="F39" i="2"/>
  <c r="E39" i="2"/>
  <c r="D39" i="2"/>
  <c r="C39" i="2"/>
  <c r="R38" i="2"/>
  <c r="N38" i="2"/>
  <c r="P38" i="2" s="1"/>
  <c r="B38" i="2" s="1"/>
  <c r="L38" i="2"/>
  <c r="H38" i="2"/>
  <c r="F38" i="2"/>
  <c r="E38" i="2"/>
  <c r="D38" i="2"/>
  <c r="C38" i="2"/>
  <c r="R37" i="2"/>
  <c r="N37" i="2"/>
  <c r="P37" i="2" s="1"/>
  <c r="B37" i="2" s="1"/>
  <c r="L37" i="2"/>
  <c r="H37" i="2"/>
  <c r="F37" i="2"/>
  <c r="E37" i="2"/>
  <c r="D37" i="2"/>
  <c r="C37" i="2"/>
  <c r="T36" i="2"/>
  <c r="R36" i="2"/>
  <c r="N36" i="2"/>
  <c r="L36" i="2"/>
  <c r="H36" i="2"/>
  <c r="F36" i="2"/>
  <c r="E36" i="2"/>
  <c r="D36" i="2"/>
  <c r="C36" i="2"/>
  <c r="R35" i="2"/>
  <c r="N35" i="2"/>
  <c r="L35" i="2"/>
  <c r="H35" i="2"/>
  <c r="F35" i="2"/>
  <c r="E35" i="2"/>
  <c r="D35" i="2"/>
  <c r="C35" i="2"/>
  <c r="R34" i="2"/>
  <c r="N34" i="2"/>
  <c r="L34" i="2"/>
  <c r="H34" i="2"/>
  <c r="F34" i="2"/>
  <c r="E34" i="2"/>
  <c r="D34" i="2"/>
  <c r="C34" i="2"/>
  <c r="R33" i="2"/>
  <c r="N33" i="2"/>
  <c r="L33" i="2"/>
  <c r="H33" i="2"/>
  <c r="F33" i="2"/>
  <c r="E33" i="2"/>
  <c r="D33" i="2"/>
  <c r="C33" i="2"/>
  <c r="R32" i="2"/>
  <c r="N32" i="2"/>
  <c r="L32" i="2"/>
  <c r="H32" i="2"/>
  <c r="F32" i="2"/>
  <c r="E32" i="2"/>
  <c r="D32" i="2"/>
  <c r="C32" i="2"/>
  <c r="R31" i="2"/>
  <c r="N31" i="2"/>
  <c r="L31" i="2"/>
  <c r="H31" i="2"/>
  <c r="F31" i="2"/>
  <c r="E31" i="2"/>
  <c r="D31" i="2"/>
  <c r="C31" i="2"/>
  <c r="R30" i="2"/>
  <c r="N30" i="2"/>
  <c r="L30" i="2"/>
  <c r="H30" i="2"/>
  <c r="F30" i="2"/>
  <c r="E30" i="2"/>
  <c r="D30" i="2"/>
  <c r="C30" i="2"/>
  <c r="R29" i="2"/>
  <c r="N29" i="2"/>
  <c r="L29" i="2"/>
  <c r="H29" i="2"/>
  <c r="F29" i="2"/>
  <c r="E29" i="2"/>
  <c r="D29" i="2"/>
  <c r="C29" i="2"/>
  <c r="R28" i="2"/>
  <c r="N28" i="2"/>
  <c r="L28" i="2"/>
  <c r="H28" i="2"/>
  <c r="F28" i="2"/>
  <c r="E28" i="2"/>
  <c r="D28" i="2"/>
  <c r="C28" i="2"/>
  <c r="R27" i="2"/>
  <c r="N27" i="2"/>
  <c r="L27" i="2"/>
  <c r="H27" i="2"/>
  <c r="F27" i="2"/>
  <c r="E27" i="2"/>
  <c r="D27" i="2"/>
  <c r="C27" i="2"/>
  <c r="R26" i="2"/>
  <c r="N26" i="2"/>
  <c r="L26" i="2"/>
  <c r="H26" i="2"/>
  <c r="F26" i="2"/>
  <c r="E26" i="2"/>
  <c r="D26" i="2"/>
  <c r="C26" i="2"/>
  <c r="R25" i="2"/>
  <c r="N25" i="2"/>
  <c r="L25" i="2"/>
  <c r="H25" i="2"/>
  <c r="F25" i="2"/>
  <c r="E25" i="2"/>
  <c r="D25" i="2"/>
  <c r="C25" i="2"/>
  <c r="T24" i="2"/>
  <c r="R24" i="2"/>
  <c r="P24" i="2"/>
  <c r="B24" i="2" s="1"/>
  <c r="N24" i="2"/>
  <c r="L24" i="2"/>
  <c r="J24" i="2"/>
  <c r="H24" i="2"/>
  <c r="F24" i="2"/>
  <c r="E24" i="2"/>
  <c r="D24" i="2"/>
  <c r="C24" i="2"/>
  <c r="R23" i="2"/>
  <c r="N23" i="2"/>
  <c r="L23" i="2"/>
  <c r="H23" i="2"/>
  <c r="F23" i="2"/>
  <c r="T23" i="2" s="1"/>
  <c r="E23" i="2"/>
  <c r="D23" i="2"/>
  <c r="C23" i="2"/>
  <c r="R22" i="2"/>
  <c r="N22" i="2"/>
  <c r="L22" i="2"/>
  <c r="H22" i="2"/>
  <c r="F22" i="2"/>
  <c r="T22" i="2" s="1"/>
  <c r="E22" i="2"/>
  <c r="D22" i="2"/>
  <c r="C22" i="2"/>
  <c r="R21" i="2"/>
  <c r="N21" i="2"/>
  <c r="L21" i="2"/>
  <c r="H21" i="2"/>
  <c r="F21" i="2"/>
  <c r="T21" i="2" s="1"/>
  <c r="E21" i="2"/>
  <c r="D21" i="2"/>
  <c r="C21" i="2"/>
  <c r="R20" i="2"/>
  <c r="N20" i="2"/>
  <c r="L20" i="2"/>
  <c r="H20" i="2"/>
  <c r="F20" i="2"/>
  <c r="T20" i="2" s="1"/>
  <c r="E20" i="2"/>
  <c r="D20" i="2"/>
  <c r="C20" i="2"/>
  <c r="R19" i="2"/>
  <c r="N19" i="2"/>
  <c r="L19" i="2"/>
  <c r="H19" i="2"/>
  <c r="F19" i="2"/>
  <c r="T19" i="2" s="1"/>
  <c r="E19" i="2"/>
  <c r="D19" i="2"/>
  <c r="C19" i="2"/>
  <c r="R18" i="2"/>
  <c r="T18" i="2" s="1"/>
  <c r="N18" i="2"/>
  <c r="L18" i="2"/>
  <c r="H18" i="2"/>
  <c r="F18" i="2"/>
  <c r="E18" i="2"/>
  <c r="D18" i="2"/>
  <c r="C18" i="2"/>
  <c r="R17" i="2"/>
  <c r="N17" i="2"/>
  <c r="L17" i="2"/>
  <c r="H17" i="2"/>
  <c r="F17" i="2"/>
  <c r="E17" i="2"/>
  <c r="D17" i="2"/>
  <c r="C17" i="2"/>
  <c r="R16" i="2"/>
  <c r="N16" i="2"/>
  <c r="L16" i="2"/>
  <c r="H16" i="2"/>
  <c r="F16" i="2"/>
  <c r="E16" i="2"/>
  <c r="D16" i="2"/>
  <c r="C16" i="2"/>
  <c r="R15" i="2"/>
  <c r="N15" i="2"/>
  <c r="L15" i="2"/>
  <c r="H15" i="2"/>
  <c r="F15" i="2"/>
  <c r="E15" i="2"/>
  <c r="D15" i="2"/>
  <c r="C15" i="2"/>
  <c r="R14" i="2"/>
  <c r="T14" i="2" s="1"/>
  <c r="N14" i="2"/>
  <c r="L14" i="2"/>
  <c r="H14" i="2"/>
  <c r="F14" i="2"/>
  <c r="E14" i="2"/>
  <c r="D14" i="2"/>
  <c r="C14" i="2"/>
  <c r="R13" i="2"/>
  <c r="N13" i="2"/>
  <c r="L13" i="2"/>
  <c r="H13" i="2"/>
  <c r="F13" i="2"/>
  <c r="E13" i="2"/>
  <c r="D13" i="2"/>
  <c r="C13" i="2"/>
  <c r="R12" i="2"/>
  <c r="N12" i="2"/>
  <c r="L12" i="2"/>
  <c r="H12" i="2"/>
  <c r="F12" i="2"/>
  <c r="E12" i="2"/>
  <c r="D12" i="2"/>
  <c r="C12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R11" i="2"/>
  <c r="N11" i="2"/>
  <c r="N80" i="2" s="1"/>
  <c r="L11" i="2"/>
  <c r="H11" i="2"/>
  <c r="F11" i="2"/>
  <c r="E11" i="2"/>
  <c r="D11" i="2"/>
  <c r="C11" i="2"/>
  <c r="T12" i="2" l="1"/>
  <c r="T13" i="2"/>
  <c r="T15" i="2"/>
  <c r="P80" i="2"/>
  <c r="T67" i="2"/>
  <c r="T68" i="2"/>
  <c r="T69" i="2"/>
  <c r="T70" i="2"/>
  <c r="T71" i="2"/>
  <c r="T72" i="2"/>
  <c r="T73" i="2"/>
  <c r="T74" i="2"/>
  <c r="T75" i="2"/>
  <c r="F80" i="2"/>
  <c r="T11" i="2"/>
  <c r="P12" i="2"/>
  <c r="B12" i="2" s="1"/>
  <c r="P13" i="2"/>
  <c r="B13" i="2" s="1"/>
  <c r="P14" i="2"/>
  <c r="B14" i="2" s="1"/>
  <c r="P15" i="2"/>
  <c r="B15" i="2" s="1"/>
  <c r="P16" i="2"/>
  <c r="B16" i="2" s="1"/>
  <c r="P17" i="2"/>
  <c r="B17" i="2" s="1"/>
  <c r="P18" i="2"/>
  <c r="B18" i="2" s="1"/>
  <c r="P19" i="2"/>
  <c r="B19" i="2" s="1"/>
  <c r="P25" i="2"/>
  <c r="B25" i="2" s="1"/>
  <c r="P26" i="2"/>
  <c r="B26" i="2" s="1"/>
  <c r="P27" i="2"/>
  <c r="B27" i="2" s="1"/>
  <c r="P28" i="2"/>
  <c r="B28" i="2" s="1"/>
  <c r="P29" i="2"/>
  <c r="B29" i="2" s="1"/>
  <c r="P30" i="2"/>
  <c r="B30" i="2" s="1"/>
  <c r="P31" i="2"/>
  <c r="B31" i="2" s="1"/>
  <c r="P32" i="2"/>
  <c r="B32" i="2" s="1"/>
  <c r="P33" i="2"/>
  <c r="B33" i="2" s="1"/>
  <c r="P34" i="2"/>
  <c r="B34" i="2" s="1"/>
  <c r="P35" i="2"/>
  <c r="B35" i="2" s="1"/>
  <c r="P36" i="2"/>
  <c r="B36" i="2" s="1"/>
  <c r="T77" i="2"/>
  <c r="X54" i="1"/>
  <c r="T52" i="1"/>
  <c r="T16" i="2"/>
  <c r="T17" i="2"/>
  <c r="T80" i="2" s="1"/>
  <c r="T25" i="2"/>
  <c r="T26" i="2"/>
  <c r="T27" i="2"/>
  <c r="T28" i="2"/>
  <c r="T29" i="2"/>
  <c r="T30" i="2"/>
  <c r="T31" i="2"/>
  <c r="T32" i="2"/>
  <c r="T33" i="2"/>
  <c r="T34" i="2"/>
  <c r="T35" i="2"/>
  <c r="P66" i="2"/>
  <c r="B66" i="2" s="1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U78" i="2" s="1"/>
  <c r="T55" i="2"/>
  <c r="T56" i="2"/>
  <c r="T57" i="2"/>
  <c r="T58" i="2"/>
  <c r="T59" i="2"/>
  <c r="T60" i="2"/>
  <c r="T61" i="2"/>
  <c r="T62" i="2"/>
  <c r="T63" i="2"/>
  <c r="T64" i="2"/>
  <c r="T65" i="2"/>
  <c r="P67" i="2"/>
  <c r="B67" i="2" s="1"/>
  <c r="P68" i="2"/>
  <c r="B68" i="2" s="1"/>
  <c r="P69" i="2"/>
  <c r="B69" i="2" s="1"/>
  <c r="P70" i="2"/>
  <c r="B70" i="2" s="1"/>
  <c r="P71" i="2"/>
  <c r="B71" i="2" s="1"/>
  <c r="P72" i="2"/>
  <c r="B72" i="2" s="1"/>
  <c r="P73" i="2"/>
  <c r="B73" i="2" s="1"/>
  <c r="P74" i="2"/>
  <c r="B74" i="2" s="1"/>
  <c r="P75" i="2"/>
  <c r="B75" i="2" s="1"/>
  <c r="P76" i="2"/>
  <c r="B76" i="2" s="1"/>
  <c r="J54" i="1"/>
  <c r="R54" i="1"/>
  <c r="T43" i="1"/>
  <c r="U29" i="2"/>
  <c r="A24" i="2"/>
  <c r="A25" i="2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P11" i="2"/>
  <c r="B11" i="2" s="1"/>
  <c r="P20" i="2"/>
  <c r="B20" i="2" s="1"/>
  <c r="P21" i="2"/>
  <c r="B21" i="2" s="1"/>
  <c r="P22" i="2"/>
  <c r="B22" i="2" s="1"/>
  <c r="P23" i="2"/>
  <c r="B23" i="2" s="1"/>
  <c r="V78" i="2" l="1"/>
  <c r="U53" i="2"/>
  <c r="V53" i="2" s="1"/>
  <c r="V29" i="2"/>
  <c r="E26" i="1"/>
  <c r="X134" i="1"/>
  <c r="J134" i="1"/>
  <c r="V133" i="1"/>
  <c r="X124" i="1"/>
  <c r="V124" i="1"/>
  <c r="T124" i="1"/>
  <c r="R124" i="1"/>
  <c r="P124" i="1"/>
  <c r="N124" i="1"/>
  <c r="L124" i="1"/>
  <c r="J124" i="1"/>
  <c r="I124" i="1"/>
  <c r="H124" i="1"/>
  <c r="G124" i="1"/>
  <c r="X127" i="1"/>
  <c r="V127" i="1"/>
  <c r="R127" i="1"/>
  <c r="P127" i="1"/>
  <c r="L127" i="1"/>
  <c r="J127" i="1"/>
  <c r="I127" i="1"/>
  <c r="H127" i="1"/>
  <c r="G127" i="1"/>
  <c r="V126" i="1"/>
  <c r="R126" i="1"/>
  <c r="P126" i="1"/>
  <c r="L126" i="1"/>
  <c r="J126" i="1"/>
  <c r="I126" i="1"/>
  <c r="H126" i="1"/>
  <c r="G126" i="1"/>
  <c r="V123" i="1"/>
  <c r="R123" i="1"/>
  <c r="P123" i="1"/>
  <c r="L123" i="1"/>
  <c r="J123" i="1"/>
  <c r="I123" i="1"/>
  <c r="H123" i="1"/>
  <c r="G123" i="1"/>
  <c r="V105" i="1"/>
  <c r="R105" i="1"/>
  <c r="P105" i="1"/>
  <c r="L105" i="1"/>
  <c r="J105" i="1"/>
  <c r="I105" i="1"/>
  <c r="H105" i="1"/>
  <c r="G105" i="1"/>
  <c r="V107" i="1"/>
  <c r="R107" i="1"/>
  <c r="P107" i="1"/>
  <c r="L107" i="1"/>
  <c r="J107" i="1"/>
  <c r="I107" i="1"/>
  <c r="H107" i="1"/>
  <c r="G107" i="1"/>
  <c r="V125" i="1"/>
  <c r="R125" i="1"/>
  <c r="P125" i="1"/>
  <c r="L125" i="1"/>
  <c r="J125" i="1"/>
  <c r="I125" i="1"/>
  <c r="H125" i="1"/>
  <c r="G125" i="1"/>
  <c r="V119" i="1"/>
  <c r="R119" i="1"/>
  <c r="P119" i="1"/>
  <c r="L119" i="1"/>
  <c r="J119" i="1"/>
  <c r="I119" i="1"/>
  <c r="H119" i="1"/>
  <c r="G119" i="1"/>
  <c r="V98" i="1"/>
  <c r="R98" i="1"/>
  <c r="P98" i="1"/>
  <c r="L98" i="1"/>
  <c r="J98" i="1"/>
  <c r="I98" i="1"/>
  <c r="H98" i="1"/>
  <c r="G98" i="1"/>
  <c r="V118" i="1"/>
  <c r="R118" i="1"/>
  <c r="P118" i="1"/>
  <c r="L118" i="1"/>
  <c r="J118" i="1"/>
  <c r="I118" i="1"/>
  <c r="H118" i="1"/>
  <c r="G118" i="1"/>
  <c r="V75" i="1"/>
  <c r="R75" i="1"/>
  <c r="P75" i="1"/>
  <c r="L75" i="1"/>
  <c r="J75" i="1"/>
  <c r="I75" i="1"/>
  <c r="H75" i="1"/>
  <c r="G75" i="1"/>
  <c r="V117" i="1"/>
  <c r="R117" i="1"/>
  <c r="P117" i="1"/>
  <c r="L117" i="1"/>
  <c r="J117" i="1"/>
  <c r="I117" i="1"/>
  <c r="H117" i="1"/>
  <c r="G117" i="1"/>
  <c r="V110" i="1"/>
  <c r="R110" i="1"/>
  <c r="P110" i="1"/>
  <c r="L110" i="1"/>
  <c r="J110" i="1"/>
  <c r="I110" i="1"/>
  <c r="H110" i="1"/>
  <c r="G110" i="1"/>
  <c r="V104" i="1"/>
  <c r="R104" i="1"/>
  <c r="P104" i="1"/>
  <c r="L104" i="1"/>
  <c r="J104" i="1"/>
  <c r="I104" i="1"/>
  <c r="H104" i="1"/>
  <c r="G104" i="1"/>
  <c r="V121" i="1"/>
  <c r="R121" i="1"/>
  <c r="P121" i="1"/>
  <c r="L121" i="1"/>
  <c r="J121" i="1"/>
  <c r="I121" i="1"/>
  <c r="H121" i="1"/>
  <c r="G121" i="1"/>
  <c r="V112" i="1"/>
  <c r="R112" i="1"/>
  <c r="P112" i="1"/>
  <c r="L112" i="1"/>
  <c r="J112" i="1"/>
  <c r="I112" i="1"/>
  <c r="H112" i="1"/>
  <c r="G112" i="1"/>
  <c r="V115" i="1"/>
  <c r="R115" i="1"/>
  <c r="P115" i="1"/>
  <c r="L115" i="1"/>
  <c r="J115" i="1"/>
  <c r="I115" i="1"/>
  <c r="H115" i="1"/>
  <c r="G115" i="1"/>
  <c r="V87" i="1"/>
  <c r="R87" i="1"/>
  <c r="P87" i="1"/>
  <c r="L87" i="1"/>
  <c r="J87" i="1"/>
  <c r="I87" i="1"/>
  <c r="H87" i="1"/>
  <c r="G87" i="1"/>
  <c r="V122" i="1"/>
  <c r="R122" i="1"/>
  <c r="P122" i="1"/>
  <c r="L122" i="1"/>
  <c r="J122" i="1"/>
  <c r="I122" i="1"/>
  <c r="H122" i="1"/>
  <c r="G122" i="1"/>
  <c r="V116" i="1"/>
  <c r="R116" i="1"/>
  <c r="P116" i="1"/>
  <c r="L116" i="1"/>
  <c r="J116" i="1"/>
  <c r="I116" i="1"/>
  <c r="H116" i="1"/>
  <c r="G116" i="1"/>
  <c r="V74" i="1"/>
  <c r="R74" i="1"/>
  <c r="P74" i="1"/>
  <c r="L74" i="1"/>
  <c r="J74" i="1"/>
  <c r="I74" i="1"/>
  <c r="H74" i="1"/>
  <c r="G74" i="1"/>
  <c r="V103" i="1"/>
  <c r="R103" i="1"/>
  <c r="P103" i="1"/>
  <c r="L103" i="1"/>
  <c r="J103" i="1"/>
  <c r="I103" i="1"/>
  <c r="H103" i="1"/>
  <c r="G103" i="1"/>
  <c r="V109" i="1"/>
  <c r="R109" i="1"/>
  <c r="P109" i="1"/>
  <c r="L109" i="1"/>
  <c r="J109" i="1"/>
  <c r="I109" i="1"/>
  <c r="H109" i="1"/>
  <c r="G109" i="1"/>
  <c r="V73" i="1"/>
  <c r="R73" i="1"/>
  <c r="P73" i="1"/>
  <c r="L73" i="1"/>
  <c r="J73" i="1"/>
  <c r="I73" i="1"/>
  <c r="H73" i="1"/>
  <c r="G73" i="1"/>
  <c r="V72" i="1"/>
  <c r="R72" i="1"/>
  <c r="P72" i="1"/>
  <c r="L72" i="1"/>
  <c r="J72" i="1"/>
  <c r="I72" i="1"/>
  <c r="H72" i="1"/>
  <c r="G72" i="1"/>
  <c r="V71" i="1"/>
  <c r="R71" i="1"/>
  <c r="P71" i="1"/>
  <c r="L71" i="1"/>
  <c r="J71" i="1"/>
  <c r="I71" i="1"/>
  <c r="H71" i="1"/>
  <c r="G71" i="1"/>
  <c r="V79" i="1"/>
  <c r="R79" i="1"/>
  <c r="P79" i="1"/>
  <c r="L79" i="1"/>
  <c r="J79" i="1"/>
  <c r="I79" i="1"/>
  <c r="H79" i="1"/>
  <c r="G79" i="1"/>
  <c r="V86" i="1"/>
  <c r="R86" i="1"/>
  <c r="P86" i="1"/>
  <c r="L86" i="1"/>
  <c r="J86" i="1"/>
  <c r="I86" i="1"/>
  <c r="H86" i="1"/>
  <c r="G86" i="1"/>
  <c r="V88" i="1"/>
  <c r="R88" i="1"/>
  <c r="P88" i="1"/>
  <c r="L88" i="1"/>
  <c r="J88" i="1"/>
  <c r="I88" i="1"/>
  <c r="H88" i="1"/>
  <c r="G88" i="1"/>
  <c r="V85" i="1"/>
  <c r="R85" i="1"/>
  <c r="P85" i="1"/>
  <c r="L85" i="1"/>
  <c r="J85" i="1"/>
  <c r="I85" i="1"/>
  <c r="H85" i="1"/>
  <c r="G85" i="1"/>
  <c r="V81" i="1"/>
  <c r="R81" i="1"/>
  <c r="P81" i="1"/>
  <c r="L81" i="1"/>
  <c r="J81" i="1"/>
  <c r="I81" i="1"/>
  <c r="H81" i="1"/>
  <c r="G81" i="1"/>
  <c r="X106" i="1"/>
  <c r="V106" i="1"/>
  <c r="R106" i="1"/>
  <c r="P106" i="1"/>
  <c r="N106" i="1"/>
  <c r="L106" i="1"/>
  <c r="J106" i="1"/>
  <c r="I106" i="1"/>
  <c r="H106" i="1"/>
  <c r="G106" i="1"/>
  <c r="V82" i="1"/>
  <c r="R82" i="1"/>
  <c r="P82" i="1"/>
  <c r="L82" i="1"/>
  <c r="J82" i="1"/>
  <c r="X82" i="1" s="1"/>
  <c r="I82" i="1"/>
  <c r="H82" i="1"/>
  <c r="G82" i="1"/>
  <c r="V78" i="1"/>
  <c r="R78" i="1"/>
  <c r="P78" i="1"/>
  <c r="L78" i="1"/>
  <c r="J78" i="1"/>
  <c r="X78" i="1" s="1"/>
  <c r="I78" i="1"/>
  <c r="H78" i="1"/>
  <c r="G78" i="1"/>
  <c r="V111" i="1"/>
  <c r="R111" i="1"/>
  <c r="P111" i="1"/>
  <c r="L111" i="1"/>
  <c r="J111" i="1"/>
  <c r="X111" i="1" s="1"/>
  <c r="I111" i="1"/>
  <c r="H111" i="1"/>
  <c r="G111" i="1"/>
  <c r="V80" i="1"/>
  <c r="R80" i="1"/>
  <c r="P80" i="1"/>
  <c r="L80" i="1"/>
  <c r="J80" i="1"/>
  <c r="X80" i="1" s="1"/>
  <c r="I80" i="1"/>
  <c r="H80" i="1"/>
  <c r="G80" i="1"/>
  <c r="V102" i="1"/>
  <c r="R102" i="1"/>
  <c r="P102" i="1"/>
  <c r="L102" i="1"/>
  <c r="J102" i="1"/>
  <c r="X102" i="1" s="1"/>
  <c r="I102" i="1"/>
  <c r="H102" i="1"/>
  <c r="G102" i="1"/>
  <c r="X70" i="1"/>
  <c r="V70" i="1"/>
  <c r="R70" i="1"/>
  <c r="P70" i="1"/>
  <c r="L70" i="1"/>
  <c r="J70" i="1"/>
  <c r="I70" i="1"/>
  <c r="H70" i="1"/>
  <c r="G70" i="1"/>
  <c r="V101" i="1"/>
  <c r="R101" i="1"/>
  <c r="P101" i="1"/>
  <c r="L101" i="1"/>
  <c r="J101" i="1"/>
  <c r="X101" i="1" s="1"/>
  <c r="I101" i="1"/>
  <c r="H101" i="1"/>
  <c r="G101" i="1"/>
  <c r="V92" i="1"/>
  <c r="R92" i="1"/>
  <c r="P92" i="1"/>
  <c r="L92" i="1"/>
  <c r="J92" i="1"/>
  <c r="X92" i="1" s="1"/>
  <c r="I92" i="1"/>
  <c r="H92" i="1"/>
  <c r="G92" i="1"/>
  <c r="V69" i="1"/>
  <c r="R69" i="1"/>
  <c r="P69" i="1"/>
  <c r="L69" i="1"/>
  <c r="J69" i="1"/>
  <c r="X69" i="1" s="1"/>
  <c r="I69" i="1"/>
  <c r="H69" i="1"/>
  <c r="G69" i="1"/>
  <c r="V120" i="1"/>
  <c r="R120" i="1"/>
  <c r="P120" i="1"/>
  <c r="L120" i="1"/>
  <c r="J120" i="1"/>
  <c r="X120" i="1" s="1"/>
  <c r="I120" i="1"/>
  <c r="H120" i="1"/>
  <c r="G120" i="1"/>
  <c r="V83" i="1"/>
  <c r="R83" i="1"/>
  <c r="P83" i="1"/>
  <c r="L83" i="1"/>
  <c r="J83" i="1"/>
  <c r="X83" i="1" s="1"/>
  <c r="I83" i="1"/>
  <c r="H83" i="1"/>
  <c r="G83" i="1"/>
  <c r="V77" i="1"/>
  <c r="R77" i="1"/>
  <c r="P77" i="1"/>
  <c r="L77" i="1"/>
  <c r="J77" i="1"/>
  <c r="X77" i="1" s="1"/>
  <c r="I77" i="1"/>
  <c r="H77" i="1"/>
  <c r="G77" i="1"/>
  <c r="V99" i="1"/>
  <c r="R99" i="1"/>
  <c r="P99" i="1"/>
  <c r="L99" i="1"/>
  <c r="J99" i="1"/>
  <c r="X99" i="1" s="1"/>
  <c r="I99" i="1"/>
  <c r="H99" i="1"/>
  <c r="G99" i="1"/>
  <c r="V114" i="1"/>
  <c r="R114" i="1"/>
  <c r="P114" i="1"/>
  <c r="L114" i="1"/>
  <c r="J114" i="1"/>
  <c r="X114" i="1" s="1"/>
  <c r="I114" i="1"/>
  <c r="H114" i="1"/>
  <c r="G114" i="1"/>
  <c r="V91" i="1"/>
  <c r="R91" i="1"/>
  <c r="P91" i="1"/>
  <c r="L91" i="1"/>
  <c r="J91" i="1"/>
  <c r="X91" i="1" s="1"/>
  <c r="I91" i="1"/>
  <c r="H91" i="1"/>
  <c r="G91" i="1"/>
  <c r="V25" i="1"/>
  <c r="R25" i="1"/>
  <c r="P25" i="1"/>
  <c r="L25" i="1"/>
  <c r="J25" i="1"/>
  <c r="X25" i="1" s="1"/>
  <c r="I25" i="1"/>
  <c r="H25" i="1"/>
  <c r="G25" i="1"/>
  <c r="V76" i="1"/>
  <c r="R76" i="1"/>
  <c r="P76" i="1"/>
  <c r="L76" i="1"/>
  <c r="J76" i="1"/>
  <c r="X76" i="1" s="1"/>
  <c r="I76" i="1"/>
  <c r="H76" i="1"/>
  <c r="G76" i="1"/>
  <c r="V89" i="1"/>
  <c r="R89" i="1"/>
  <c r="P89" i="1"/>
  <c r="L89" i="1"/>
  <c r="J89" i="1"/>
  <c r="X89" i="1" s="1"/>
  <c r="I89" i="1"/>
  <c r="H89" i="1"/>
  <c r="G89" i="1"/>
  <c r="V100" i="1"/>
  <c r="R100" i="1"/>
  <c r="P100" i="1"/>
  <c r="L100" i="1"/>
  <c r="J100" i="1"/>
  <c r="X100" i="1" s="1"/>
  <c r="I100" i="1"/>
  <c r="H100" i="1"/>
  <c r="G100" i="1"/>
  <c r="V84" i="1"/>
  <c r="R84" i="1"/>
  <c r="P84" i="1"/>
  <c r="L84" i="1"/>
  <c r="J84" i="1"/>
  <c r="X84" i="1" s="1"/>
  <c r="I84" i="1"/>
  <c r="H84" i="1"/>
  <c r="G84" i="1"/>
  <c r="V24" i="1"/>
  <c r="R24" i="1"/>
  <c r="P24" i="1"/>
  <c r="L24" i="1"/>
  <c r="J24" i="1"/>
  <c r="X24" i="1" s="1"/>
  <c r="I24" i="1"/>
  <c r="H24" i="1"/>
  <c r="G24" i="1"/>
  <c r="V23" i="1"/>
  <c r="R23" i="1"/>
  <c r="P23" i="1"/>
  <c r="L23" i="1"/>
  <c r="J23" i="1"/>
  <c r="X23" i="1" s="1"/>
  <c r="I23" i="1"/>
  <c r="H23" i="1"/>
  <c r="G23" i="1"/>
  <c r="V22" i="1"/>
  <c r="R22" i="1"/>
  <c r="P22" i="1"/>
  <c r="L22" i="1"/>
  <c r="J22" i="1"/>
  <c r="I22" i="1"/>
  <c r="H22" i="1"/>
  <c r="G22" i="1"/>
  <c r="V21" i="1"/>
  <c r="R21" i="1"/>
  <c r="P21" i="1"/>
  <c r="L21" i="1"/>
  <c r="J21" i="1"/>
  <c r="X21" i="1" s="1"/>
  <c r="I21" i="1"/>
  <c r="H21" i="1"/>
  <c r="G21" i="1"/>
  <c r="X90" i="1"/>
  <c r="V90" i="1"/>
  <c r="T90" i="1"/>
  <c r="R90" i="1"/>
  <c r="P90" i="1"/>
  <c r="N90" i="1"/>
  <c r="L90" i="1"/>
  <c r="J90" i="1"/>
  <c r="I90" i="1"/>
  <c r="H90" i="1"/>
  <c r="G90" i="1"/>
  <c r="V20" i="1"/>
  <c r="R20" i="1"/>
  <c r="P20" i="1"/>
  <c r="L20" i="1"/>
  <c r="J20" i="1"/>
  <c r="I20" i="1"/>
  <c r="H20" i="1"/>
  <c r="G20" i="1"/>
  <c r="V19" i="1"/>
  <c r="R19" i="1"/>
  <c r="P19" i="1"/>
  <c r="L19" i="1"/>
  <c r="J19" i="1"/>
  <c r="I19" i="1"/>
  <c r="H19" i="1"/>
  <c r="G19" i="1"/>
  <c r="V18" i="1"/>
  <c r="R18" i="1"/>
  <c r="P18" i="1"/>
  <c r="L18" i="1"/>
  <c r="J18" i="1"/>
  <c r="I18" i="1"/>
  <c r="H18" i="1"/>
  <c r="G18" i="1"/>
  <c r="V17" i="1"/>
  <c r="R17" i="1"/>
  <c r="P17" i="1"/>
  <c r="L17" i="1"/>
  <c r="J17" i="1"/>
  <c r="I17" i="1"/>
  <c r="H17" i="1"/>
  <c r="G17" i="1"/>
  <c r="V16" i="1"/>
  <c r="R16" i="1"/>
  <c r="P16" i="1"/>
  <c r="L16" i="1"/>
  <c r="J16" i="1"/>
  <c r="I16" i="1"/>
  <c r="H16" i="1"/>
  <c r="G16" i="1"/>
  <c r="V15" i="1"/>
  <c r="R15" i="1"/>
  <c r="P15" i="1"/>
  <c r="L15" i="1"/>
  <c r="J15" i="1"/>
  <c r="I15" i="1"/>
  <c r="H15" i="1"/>
  <c r="G15" i="1"/>
  <c r="V14" i="1"/>
  <c r="R14" i="1"/>
  <c r="P14" i="1"/>
  <c r="L14" i="1"/>
  <c r="J14" i="1"/>
  <c r="I14" i="1"/>
  <c r="H14" i="1"/>
  <c r="G14" i="1"/>
  <c r="V13" i="1"/>
  <c r="R13" i="1"/>
  <c r="P13" i="1"/>
  <c r="L13" i="1"/>
  <c r="J13" i="1"/>
  <c r="I13" i="1"/>
  <c r="H13" i="1"/>
  <c r="G13" i="1"/>
  <c r="V108" i="1"/>
  <c r="R108" i="1"/>
  <c r="P108" i="1"/>
  <c r="L108" i="1"/>
  <c r="J108" i="1"/>
  <c r="I108" i="1"/>
  <c r="H108" i="1"/>
  <c r="G108" i="1"/>
  <c r="V12" i="1"/>
  <c r="R12" i="1"/>
  <c r="P12" i="1"/>
  <c r="L12" i="1"/>
  <c r="J12" i="1"/>
  <c r="I12" i="1"/>
  <c r="H12" i="1"/>
  <c r="G12" i="1"/>
  <c r="V113" i="1"/>
  <c r="R113" i="1"/>
  <c r="P113" i="1"/>
  <c r="L113" i="1"/>
  <c r="J113" i="1"/>
  <c r="X113" i="1" s="1"/>
  <c r="I113" i="1"/>
  <c r="H113" i="1"/>
  <c r="G113" i="1"/>
  <c r="J26" i="1" l="1"/>
  <c r="R26" i="1"/>
  <c r="T26" i="1" s="1"/>
  <c r="T70" i="1"/>
  <c r="T88" i="1"/>
  <c r="T79" i="1"/>
  <c r="T72" i="1"/>
  <c r="T73" i="1"/>
  <c r="T109" i="1"/>
  <c r="T103" i="1"/>
  <c r="T116" i="1"/>
  <c r="T122" i="1"/>
  <c r="T115" i="1"/>
  <c r="T112" i="1"/>
  <c r="T121" i="1"/>
  <c r="T104" i="1"/>
  <c r="T74" i="1"/>
  <c r="T87" i="1"/>
  <c r="T125" i="1"/>
  <c r="T108" i="1"/>
  <c r="J133" i="1"/>
  <c r="T12" i="1"/>
  <c r="X108" i="1"/>
  <c r="T14" i="1"/>
  <c r="T15" i="1"/>
  <c r="T16" i="1"/>
  <c r="T17" i="1"/>
  <c r="T18" i="1"/>
  <c r="T19" i="1"/>
  <c r="T20" i="1"/>
  <c r="T81" i="1"/>
  <c r="T85" i="1"/>
  <c r="T86" i="1"/>
  <c r="T71" i="1"/>
  <c r="T110" i="1"/>
  <c r="T117" i="1"/>
  <c r="T75" i="1"/>
  <c r="T118" i="1"/>
  <c r="T98" i="1"/>
  <c r="T119" i="1"/>
  <c r="T107" i="1"/>
  <c r="T105" i="1"/>
  <c r="T123" i="1"/>
  <c r="T126" i="1"/>
  <c r="T127" i="1"/>
  <c r="X12" i="1"/>
  <c r="X13" i="1"/>
  <c r="X14" i="1"/>
  <c r="X15" i="1"/>
  <c r="X16" i="1"/>
  <c r="X17" i="1"/>
  <c r="X18" i="1"/>
  <c r="X19" i="1"/>
  <c r="X20" i="1"/>
  <c r="T106" i="1"/>
  <c r="X81" i="1"/>
  <c r="X85" i="1"/>
  <c r="X88" i="1"/>
  <c r="X86" i="1"/>
  <c r="X79" i="1"/>
  <c r="X71" i="1"/>
  <c r="X72" i="1"/>
  <c r="X73" i="1"/>
  <c r="X109" i="1"/>
  <c r="X103" i="1"/>
  <c r="X74" i="1"/>
  <c r="X116" i="1"/>
  <c r="X122" i="1"/>
  <c r="X87" i="1"/>
  <c r="X115" i="1"/>
  <c r="X112" i="1"/>
  <c r="X121" i="1"/>
  <c r="X104" i="1"/>
  <c r="X110" i="1"/>
  <c r="X117" i="1"/>
  <c r="X75" i="1"/>
  <c r="X118" i="1"/>
  <c r="X98" i="1"/>
  <c r="X119" i="1"/>
  <c r="X125" i="1"/>
  <c r="X107" i="1"/>
  <c r="X105" i="1"/>
  <c r="X123" i="1"/>
  <c r="X126" i="1"/>
  <c r="T13" i="1"/>
  <c r="R133" i="1"/>
  <c r="X22" i="1"/>
  <c r="T22" i="1"/>
  <c r="T113" i="1"/>
  <c r="T21" i="1"/>
  <c r="T23" i="1"/>
  <c r="T24" i="1"/>
  <c r="T84" i="1"/>
  <c r="T100" i="1"/>
  <c r="T89" i="1"/>
  <c r="T76" i="1"/>
  <c r="T25" i="1"/>
  <c r="T91" i="1"/>
  <c r="T114" i="1"/>
  <c r="T99" i="1"/>
  <c r="T77" i="1"/>
  <c r="T83" i="1"/>
  <c r="T120" i="1"/>
  <c r="T69" i="1"/>
  <c r="T92" i="1"/>
  <c r="T101" i="1"/>
  <c r="T102" i="1"/>
  <c r="T80" i="1"/>
  <c r="T111" i="1"/>
  <c r="T78" i="1"/>
  <c r="T82" i="1"/>
  <c r="X26" i="1" l="1"/>
  <c r="V26" i="1" s="1"/>
  <c r="T133" i="1"/>
  <c r="Y124" i="1"/>
  <c r="Z124" i="1" s="1"/>
  <c r="X133" i="1" l="1"/>
  <c r="Y82" i="1"/>
  <c r="Z82" i="1" s="1"/>
  <c r="A114" i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98" i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E95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</calcChain>
</file>

<file path=xl/sharedStrings.xml><?xml version="1.0" encoding="utf-8"?>
<sst xmlns="http://schemas.openxmlformats.org/spreadsheetml/2006/main" count="98" uniqueCount="55">
  <si>
    <t>Cost per Sq Foot</t>
  </si>
  <si>
    <t>Ranking</t>
  </si>
  <si>
    <t>KBTU per Sq Foot</t>
  </si>
  <si>
    <t>Bldg Name</t>
  </si>
  <si>
    <t>Bldg No.</t>
  </si>
  <si>
    <t>Year Built</t>
  </si>
  <si>
    <t>Square Feet</t>
  </si>
  <si>
    <t>Electric</t>
  </si>
  <si>
    <t>Steam</t>
  </si>
  <si>
    <t>Nat Gas</t>
  </si>
  <si>
    <t>Total KBTU</t>
  </si>
  <si>
    <t>Total Cost</t>
  </si>
  <si>
    <t xml:space="preserve"> </t>
  </si>
  <si>
    <t>Total</t>
  </si>
  <si>
    <t>FY12 General Fund Potential Buildings for Performance Contracting</t>
  </si>
  <si>
    <t>July 20, 2011</t>
  </si>
  <si>
    <t>Criteria:</t>
  </si>
  <si>
    <t>2) KBTU per Sq Ft is greater than 200</t>
  </si>
  <si>
    <t>3) Cost per Sq Ft is greater than $3.00</t>
  </si>
  <si>
    <t>1) Total annual utility costs are greater then $350,000</t>
  </si>
  <si>
    <t>Recommended Buildings</t>
  </si>
  <si>
    <t>Elliman</t>
  </si>
  <si>
    <t>Science Hall</t>
  </si>
  <si>
    <t>005</t>
  </si>
  <si>
    <t>Prentis, DeRoy Auditorium</t>
  </si>
  <si>
    <t>022, 023</t>
  </si>
  <si>
    <t>Physics</t>
  </si>
  <si>
    <t>003</t>
  </si>
  <si>
    <t>Engineering Bldg</t>
  </si>
  <si>
    <t>090</t>
  </si>
  <si>
    <t>Mott Center</t>
  </si>
  <si>
    <t>Biological Science</t>
  </si>
  <si>
    <t>089</t>
  </si>
  <si>
    <t>Lande</t>
  </si>
  <si>
    <t>Pharmacy</t>
  </si>
  <si>
    <t>110 E. Warren (KCI)</t>
  </si>
  <si>
    <t>Computing Center (&amp;ASB)</t>
  </si>
  <si>
    <t>193 &amp; 191</t>
  </si>
  <si>
    <t>Scott Hall</t>
  </si>
  <si>
    <t xml:space="preserve">Chemistry </t>
  </si>
  <si>
    <t>007</t>
  </si>
  <si>
    <t>Life Science</t>
  </si>
  <si>
    <t>006</t>
  </si>
  <si>
    <t>Phase One</t>
  </si>
  <si>
    <t>Not Recommended</t>
  </si>
  <si>
    <t>Potential Building List</t>
  </si>
  <si>
    <t>Revised:</t>
  </si>
  <si>
    <t>August 15, 2011</t>
  </si>
  <si>
    <t>average</t>
  </si>
  <si>
    <t>FY12 General Fund Energy Intensity Ranking</t>
  </si>
  <si>
    <t>April 13, 2011</t>
  </si>
  <si>
    <t>Phase Two</t>
  </si>
  <si>
    <t>September 9, 2011</t>
  </si>
  <si>
    <t>Phase 1 &amp; 2</t>
  </si>
  <si>
    <t>(Tentative)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</si>
</sst>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&quot;$&quot;#,##0.00"/>
    <numFmt numFmtId="166" formatCode="_([$$-409]* #,##0_);_([$$-409]* \(#,##0\);_([$$-409]* &quot;-&quot;_);_(@_)"/>
  </numFmts>
  <fonts count="9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sz val="18"/>
      <name val="Tahoma"/>
      <family val="2"/>
    </font>
    <font>
      <b/>
      <sz val="16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  <font>
      <b/>
      <sz val="1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164" fontId="1" fillId="0" borderId="0" xfId="0" applyNumberFormat="1" applyFont="1"/>
    <xf numFmtId="165" fontId="1" fillId="0" borderId="0" xfId="0" applyNumberFormat="1" applyFont="1" applyAlignment="1">
      <alignment horizontal="center"/>
    </xf>
    <xf numFmtId="166" fontId="1" fillId="0" borderId="0" xfId="0" applyNumberFormat="1" applyFont="1"/>
    <xf numFmtId="166" fontId="1" fillId="0" borderId="0" xfId="0" applyNumberFormat="1" applyFont="1" applyAlignment="1">
      <alignment horizontal="center"/>
    </xf>
    <xf numFmtId="1" fontId="1" fillId="0" borderId="0" xfId="0" applyNumberFormat="1" applyFont="1"/>
    <xf numFmtId="3" fontId="1" fillId="0" borderId="0" xfId="0" applyNumberFormat="1" applyFont="1"/>
    <xf numFmtId="37" fontId="1" fillId="0" borderId="0" xfId="0" applyNumberFormat="1" applyFont="1" applyBorder="1"/>
    <xf numFmtId="166" fontId="1" fillId="0" borderId="0" xfId="0" applyNumberFormat="1" applyFont="1" applyFill="1" applyBorder="1"/>
    <xf numFmtId="164" fontId="1" fillId="0" borderId="0" xfId="0" applyNumberFormat="1" applyFont="1" applyFill="1"/>
    <xf numFmtId="165" fontId="1" fillId="0" borderId="0" xfId="0" applyNumberFormat="1" applyFont="1"/>
    <xf numFmtId="166" fontId="1" fillId="0" borderId="0" xfId="0" applyNumberFormat="1" applyFont="1" applyFill="1"/>
    <xf numFmtId="3" fontId="3" fillId="0" borderId="0" xfId="0" applyNumberFormat="1" applyFont="1" applyFill="1" applyBorder="1" applyAlignment="1">
      <alignment horizontal="center"/>
    </xf>
    <xf numFmtId="166" fontId="4" fillId="0" borderId="0" xfId="0" quotePrefix="1" applyNumberFormat="1" applyFont="1" applyAlignment="1">
      <alignment horizontal="left"/>
    </xf>
    <xf numFmtId="164" fontId="5" fillId="3" borderId="4" xfId="0" applyNumberFormat="1" applyFont="1" applyFill="1" applyBorder="1" applyAlignment="1">
      <alignment horizontal="center" vertical="center" wrapText="1"/>
    </xf>
    <xf numFmtId="165" fontId="6" fillId="4" borderId="4" xfId="0" applyNumberFormat="1" applyFont="1" applyFill="1" applyBorder="1" applyAlignment="1">
      <alignment horizontal="center" vertical="center" wrapText="1"/>
    </xf>
    <xf numFmtId="165" fontId="6" fillId="4" borderId="5" xfId="0" applyNumberFormat="1" applyFont="1" applyFill="1" applyBorder="1" applyAlignment="1">
      <alignment horizontal="center" vertical="center" wrapText="1"/>
    </xf>
    <xf numFmtId="166" fontId="5" fillId="5" borderId="4" xfId="0" applyNumberFormat="1" applyFont="1" applyFill="1" applyBorder="1" applyAlignment="1">
      <alignment horizontal="center" vertical="center"/>
    </xf>
    <xf numFmtId="166" fontId="5" fillId="6" borderId="4" xfId="0" applyNumberFormat="1" applyFont="1" applyFill="1" applyBorder="1" applyAlignment="1">
      <alignment horizontal="center" vertical="center"/>
    </xf>
    <xf numFmtId="1" fontId="5" fillId="6" borderId="4" xfId="0" applyNumberFormat="1" applyFont="1" applyFill="1" applyBorder="1" applyAlignment="1">
      <alignment vertical="center"/>
    </xf>
    <xf numFmtId="3" fontId="5" fillId="6" borderId="4" xfId="0" applyNumberFormat="1" applyFont="1" applyFill="1" applyBorder="1" applyAlignment="1">
      <alignment horizontal="center" vertical="center"/>
    </xf>
    <xf numFmtId="37" fontId="5" fillId="0" borderId="0" xfId="0" applyNumberFormat="1" applyFont="1" applyFill="1" applyBorder="1" applyAlignment="1">
      <alignment vertical="center"/>
    </xf>
    <xf numFmtId="3" fontId="5" fillId="7" borderId="4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3" fontId="5" fillId="4" borderId="4" xfId="0" applyNumberFormat="1" applyFont="1" applyFill="1" applyBorder="1" applyAlignment="1">
      <alignment vertical="center"/>
    </xf>
    <xf numFmtId="166" fontId="5" fillId="5" borderId="4" xfId="0" applyNumberFormat="1" applyFont="1" applyFill="1" applyBorder="1" applyAlignment="1">
      <alignment vertical="center" wrapText="1"/>
    </xf>
    <xf numFmtId="164" fontId="7" fillId="4" borderId="4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/>
    </xf>
    <xf numFmtId="37" fontId="1" fillId="0" borderId="0" xfId="0" applyNumberFormat="1" applyFont="1" applyFill="1" applyBorder="1"/>
    <xf numFmtId="3" fontId="1" fillId="0" borderId="0" xfId="0" applyNumberFormat="1" applyFont="1" applyFill="1" applyBorder="1"/>
    <xf numFmtId="164" fontId="1" fillId="8" borderId="0" xfId="0" applyNumberFormat="1" applyFont="1" applyFill="1" applyBorder="1"/>
    <xf numFmtId="165" fontId="1" fillId="8" borderId="7" xfId="0" applyNumberFormat="1" applyFont="1" applyFill="1" applyBorder="1"/>
    <xf numFmtId="3" fontId="1" fillId="8" borderId="8" xfId="0" applyNumberFormat="1" applyFont="1" applyFill="1" applyBorder="1" applyAlignment="1">
      <alignment horizontal="center"/>
    </xf>
    <xf numFmtId="3" fontId="8" fillId="8" borderId="7" xfId="0" applyNumberFormat="1" applyFont="1" applyFill="1" applyBorder="1"/>
    <xf numFmtId="3" fontId="1" fillId="8" borderId="7" xfId="0" applyNumberFormat="1" applyFont="1" applyFill="1" applyBorder="1" applyAlignment="1">
      <alignment horizontal="center"/>
    </xf>
    <xf numFmtId="1" fontId="1" fillId="8" borderId="7" xfId="0" applyNumberFormat="1" applyFont="1" applyFill="1" applyBorder="1"/>
    <xf numFmtId="3" fontId="1" fillId="8" borderId="7" xfId="0" applyNumberFormat="1" applyFont="1" applyFill="1" applyBorder="1"/>
    <xf numFmtId="164" fontId="1" fillId="8" borderId="7" xfId="0" applyNumberFormat="1" applyFont="1" applyFill="1" applyBorder="1"/>
    <xf numFmtId="165" fontId="1" fillId="8" borderId="9" xfId="0" applyNumberFormat="1" applyFont="1" applyFill="1" applyBorder="1"/>
    <xf numFmtId="3" fontId="1" fillId="8" borderId="10" xfId="0" applyNumberFormat="1" applyFont="1" applyFill="1" applyBorder="1" applyAlignment="1">
      <alignment horizontal="center"/>
    </xf>
    <xf numFmtId="3" fontId="8" fillId="8" borderId="9" xfId="0" applyNumberFormat="1" applyFont="1" applyFill="1" applyBorder="1"/>
    <xf numFmtId="3" fontId="1" fillId="8" borderId="9" xfId="0" applyNumberFormat="1" applyFont="1" applyFill="1" applyBorder="1" applyAlignment="1">
      <alignment horizontal="center"/>
    </xf>
    <xf numFmtId="1" fontId="1" fillId="8" borderId="9" xfId="0" applyNumberFormat="1" applyFont="1" applyFill="1" applyBorder="1"/>
    <xf numFmtId="3" fontId="1" fillId="8" borderId="9" xfId="0" applyNumberFormat="1" applyFont="1" applyFill="1" applyBorder="1"/>
    <xf numFmtId="164" fontId="1" fillId="8" borderId="9" xfId="0" applyNumberFormat="1" applyFont="1" applyFill="1" applyBorder="1"/>
    <xf numFmtId="165" fontId="1" fillId="9" borderId="7" xfId="0" applyNumberFormat="1" applyFont="1" applyFill="1" applyBorder="1"/>
    <xf numFmtId="3" fontId="1" fillId="9" borderId="8" xfId="0" applyNumberFormat="1" applyFont="1" applyFill="1" applyBorder="1" applyAlignment="1">
      <alignment horizontal="center"/>
    </xf>
    <xf numFmtId="3" fontId="8" fillId="9" borderId="7" xfId="0" applyNumberFormat="1" applyFont="1" applyFill="1" applyBorder="1"/>
    <xf numFmtId="3" fontId="1" fillId="9" borderId="7" xfId="0" applyNumberFormat="1" applyFont="1" applyFill="1" applyBorder="1" applyAlignment="1">
      <alignment horizontal="center"/>
    </xf>
    <xf numFmtId="1" fontId="1" fillId="9" borderId="7" xfId="0" applyNumberFormat="1" applyFont="1" applyFill="1" applyBorder="1"/>
    <xf numFmtId="3" fontId="1" fillId="9" borderId="7" xfId="0" applyNumberFormat="1" applyFont="1" applyFill="1" applyBorder="1"/>
    <xf numFmtId="164" fontId="1" fillId="9" borderId="7" xfId="0" applyNumberFormat="1" applyFont="1" applyFill="1" applyBorder="1"/>
    <xf numFmtId="165" fontId="1" fillId="9" borderId="9" xfId="0" applyNumberFormat="1" applyFont="1" applyFill="1" applyBorder="1"/>
    <xf numFmtId="3" fontId="1" fillId="9" borderId="10" xfId="0" applyNumberFormat="1" applyFont="1" applyFill="1" applyBorder="1" applyAlignment="1">
      <alignment horizontal="center"/>
    </xf>
    <xf numFmtId="3" fontId="8" fillId="9" borderId="9" xfId="0" applyNumberFormat="1" applyFont="1" applyFill="1" applyBorder="1"/>
    <xf numFmtId="3" fontId="1" fillId="9" borderId="9" xfId="0" applyNumberFormat="1" applyFont="1" applyFill="1" applyBorder="1" applyAlignment="1">
      <alignment horizontal="center"/>
    </xf>
    <xf numFmtId="1" fontId="1" fillId="9" borderId="9" xfId="0" applyNumberFormat="1" applyFont="1" applyFill="1" applyBorder="1"/>
    <xf numFmtId="3" fontId="1" fillId="9" borderId="9" xfId="0" applyNumberFormat="1" applyFont="1" applyFill="1" applyBorder="1"/>
    <xf numFmtId="164" fontId="1" fillId="9" borderId="9" xfId="0" applyNumberFormat="1" applyFont="1" applyFill="1" applyBorder="1"/>
    <xf numFmtId="9" fontId="1" fillId="0" borderId="0" xfId="0" applyNumberFormat="1" applyFont="1"/>
    <xf numFmtId="165" fontId="1" fillId="0" borderId="9" xfId="0" applyNumberFormat="1" applyFont="1" applyBorder="1"/>
    <xf numFmtId="3" fontId="1" fillId="0" borderId="10" xfId="0" applyNumberFormat="1" applyFont="1" applyFill="1" applyBorder="1" applyAlignment="1">
      <alignment horizontal="center"/>
    </xf>
    <xf numFmtId="3" fontId="8" fillId="0" borderId="9" xfId="0" applyNumberFormat="1" applyFont="1" applyBorder="1"/>
    <xf numFmtId="3" fontId="1" fillId="0" borderId="9" xfId="0" applyNumberFormat="1" applyFont="1" applyBorder="1" applyAlignment="1">
      <alignment horizontal="center"/>
    </xf>
    <xf numFmtId="1" fontId="1" fillId="0" borderId="9" xfId="0" applyNumberFormat="1" applyFont="1" applyBorder="1"/>
    <xf numFmtId="3" fontId="1" fillId="0" borderId="9" xfId="0" applyNumberFormat="1" applyFont="1" applyBorder="1"/>
    <xf numFmtId="164" fontId="1" fillId="0" borderId="9" xfId="0" applyNumberFormat="1" applyFont="1" applyBorder="1"/>
    <xf numFmtId="165" fontId="1" fillId="0" borderId="7" xfId="0" applyNumberFormat="1" applyFont="1" applyBorder="1"/>
    <xf numFmtId="3" fontId="1" fillId="0" borderId="8" xfId="0" applyNumberFormat="1" applyFont="1" applyFill="1" applyBorder="1" applyAlignment="1">
      <alignment horizontal="center"/>
    </xf>
    <xf numFmtId="3" fontId="8" fillId="0" borderId="7" xfId="0" applyNumberFormat="1" applyFont="1" applyBorder="1"/>
    <xf numFmtId="3" fontId="1" fillId="0" borderId="7" xfId="0" applyNumberFormat="1" applyFont="1" applyBorder="1" applyAlignment="1">
      <alignment horizontal="center"/>
    </xf>
    <xf numFmtId="1" fontId="1" fillId="0" borderId="7" xfId="0" applyNumberFormat="1" applyFont="1" applyBorder="1"/>
    <xf numFmtId="3" fontId="1" fillId="0" borderId="7" xfId="0" applyNumberFormat="1" applyFont="1" applyBorder="1"/>
    <xf numFmtId="164" fontId="1" fillId="0" borderId="7" xfId="0" applyNumberFormat="1" applyFont="1" applyBorder="1"/>
    <xf numFmtId="164" fontId="5" fillId="0" borderId="9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166" fontId="5" fillId="0" borderId="9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center" vertical="center"/>
    </xf>
    <xf numFmtId="3" fontId="5" fillId="0" borderId="9" xfId="0" applyNumberFormat="1" applyFont="1" applyFill="1" applyBorder="1" applyAlignment="1">
      <alignment vertical="center"/>
    </xf>
    <xf numFmtId="166" fontId="5" fillId="0" borderId="9" xfId="0" applyNumberFormat="1" applyFont="1" applyFill="1" applyBorder="1" applyAlignment="1">
      <alignment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165" fontId="6" fillId="0" borderId="9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5" fontId="6" fillId="0" borderId="8" xfId="0" applyNumberFormat="1" applyFont="1" applyFill="1" applyBorder="1" applyAlignment="1">
      <alignment horizontal="center" vertical="center" wrapText="1"/>
    </xf>
    <xf numFmtId="166" fontId="5" fillId="0" borderId="7" xfId="0" applyNumberFormat="1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vertical="center"/>
    </xf>
    <xf numFmtId="3" fontId="5" fillId="0" borderId="7" xfId="0" applyNumberFormat="1" applyFont="1" applyFill="1" applyBorder="1" applyAlignment="1">
      <alignment horizontal="center" vertical="center"/>
    </xf>
    <xf numFmtId="3" fontId="5" fillId="0" borderId="7" xfId="0" applyNumberFormat="1" applyFont="1" applyFill="1" applyBorder="1" applyAlignment="1">
      <alignment vertical="center"/>
    </xf>
    <xf numFmtId="166" fontId="5" fillId="0" borderId="11" xfId="0" applyNumberFormat="1" applyFont="1" applyFill="1" applyBorder="1" applyAlignment="1">
      <alignment vertical="center" wrapText="1"/>
    </xf>
    <xf numFmtId="164" fontId="7" fillId="0" borderId="11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/>
    </xf>
    <xf numFmtId="166" fontId="1" fillId="0" borderId="9" xfId="0" applyNumberFormat="1" applyFont="1" applyBorder="1"/>
    <xf numFmtId="166" fontId="1" fillId="0" borderId="9" xfId="0" applyNumberFormat="1" applyFont="1" applyBorder="1" applyAlignment="1">
      <alignment horizontal="center"/>
    </xf>
    <xf numFmtId="165" fontId="6" fillId="0" borderId="0" xfId="0" applyNumberFormat="1" applyFont="1"/>
    <xf numFmtId="165" fontId="6" fillId="0" borderId="0" xfId="0" applyNumberFormat="1" applyFont="1" applyAlignment="1">
      <alignment horizontal="center"/>
    </xf>
    <xf numFmtId="166" fontId="6" fillId="0" borderId="0" xfId="0" applyNumberFormat="1" applyFont="1"/>
    <xf numFmtId="166" fontId="6" fillId="0" borderId="0" xfId="0" applyNumberFormat="1" applyFont="1" applyAlignment="1">
      <alignment horizontal="center"/>
    </xf>
    <xf numFmtId="1" fontId="6" fillId="0" borderId="0" xfId="0" applyNumberFormat="1" applyFont="1"/>
    <xf numFmtId="3" fontId="6" fillId="0" borderId="0" xfId="0" applyNumberFormat="1" applyFont="1"/>
    <xf numFmtId="37" fontId="6" fillId="0" borderId="0" xfId="0" applyNumberFormat="1" applyFont="1" applyBorder="1"/>
    <xf numFmtId="166" fontId="6" fillId="0" borderId="0" xfId="0" applyNumberFormat="1" applyFont="1" applyFill="1" applyBorder="1"/>
    <xf numFmtId="3" fontId="6" fillId="0" borderId="0" xfId="0" applyNumberFormat="1" applyFont="1" applyFill="1"/>
    <xf numFmtId="166" fontId="6" fillId="0" borderId="0" xfId="0" applyNumberFormat="1" applyFont="1" applyFill="1"/>
    <xf numFmtId="164" fontId="5" fillId="0" borderId="7" xfId="0" applyNumberFormat="1" applyFont="1" applyFill="1" applyBorder="1" applyAlignment="1">
      <alignment horizontal="center" vertical="center" wrapText="1"/>
    </xf>
    <xf numFmtId="3" fontId="1" fillId="0" borderId="6" xfId="0" applyNumberFormat="1" applyFont="1" applyFill="1" applyBorder="1" applyAlignment="1">
      <alignment horizontal="center"/>
    </xf>
    <xf numFmtId="166" fontId="5" fillId="0" borderId="7" xfId="0" applyNumberFormat="1" applyFont="1" applyFill="1" applyBorder="1" applyAlignment="1">
      <alignment vertical="center" wrapText="1"/>
    </xf>
    <xf numFmtId="164" fontId="7" fillId="0" borderId="7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/>
    <xf numFmtId="165" fontId="1" fillId="0" borderId="9" xfId="0" applyNumberFormat="1" applyFont="1" applyFill="1" applyBorder="1"/>
    <xf numFmtId="3" fontId="8" fillId="0" borderId="9" xfId="0" applyNumberFormat="1" applyFont="1" applyFill="1" applyBorder="1"/>
    <xf numFmtId="3" fontId="1" fillId="0" borderId="9" xfId="0" applyNumberFormat="1" applyFont="1" applyFill="1" applyBorder="1" applyAlignment="1">
      <alignment horizontal="center"/>
    </xf>
    <xf numFmtId="1" fontId="1" fillId="0" borderId="9" xfId="0" applyNumberFormat="1" applyFont="1" applyFill="1" applyBorder="1"/>
    <xf numFmtId="3" fontId="1" fillId="0" borderId="9" xfId="0" applyNumberFormat="1" applyFont="1" applyFill="1" applyBorder="1"/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3" fontId="8" fillId="0" borderId="0" xfId="0" applyNumberFormat="1" applyFont="1" applyFill="1" applyBorder="1"/>
    <xf numFmtId="1" fontId="1" fillId="0" borderId="0" xfId="0" applyNumberFormat="1" applyFont="1" applyFill="1" applyBorder="1"/>
    <xf numFmtId="164" fontId="1" fillId="0" borderId="6" xfId="0" applyNumberFormat="1" applyFont="1" applyFill="1" applyBorder="1"/>
    <xf numFmtId="165" fontId="1" fillId="0" borderId="6" xfId="0" applyNumberFormat="1" applyFont="1" applyFill="1" applyBorder="1"/>
    <xf numFmtId="3" fontId="8" fillId="0" borderId="6" xfId="0" applyNumberFormat="1" applyFont="1" applyFill="1" applyBorder="1"/>
    <xf numFmtId="1" fontId="1" fillId="0" borderId="6" xfId="0" applyNumberFormat="1" applyFont="1" applyFill="1" applyBorder="1"/>
    <xf numFmtId="3" fontId="1" fillId="0" borderId="6" xfId="0" applyNumberFormat="1" applyFont="1" applyFill="1" applyBorder="1"/>
    <xf numFmtId="165" fontId="1" fillId="8" borderId="8" xfId="0" applyNumberFormat="1" applyFont="1" applyFill="1" applyBorder="1"/>
    <xf numFmtId="165" fontId="1" fillId="8" borderId="10" xfId="0" applyNumberFormat="1" applyFont="1" applyFill="1" applyBorder="1"/>
    <xf numFmtId="165" fontId="1" fillId="0" borderId="8" xfId="0" applyNumberFormat="1" applyFont="1" applyBorder="1"/>
    <xf numFmtId="165" fontId="1" fillId="0" borderId="10" xfId="0" applyNumberFormat="1" applyFont="1" applyBorder="1"/>
    <xf numFmtId="3" fontId="1" fillId="8" borderId="8" xfId="0" applyNumberFormat="1" applyFont="1" applyFill="1" applyBorder="1"/>
    <xf numFmtId="3" fontId="1" fillId="8" borderId="10" xfId="0" applyNumberFormat="1" applyFont="1" applyFill="1" applyBorder="1"/>
    <xf numFmtId="3" fontId="1" fillId="9" borderId="10" xfId="0" applyNumberFormat="1" applyFont="1" applyFill="1" applyBorder="1"/>
    <xf numFmtId="3" fontId="1" fillId="0" borderId="8" xfId="0" applyNumberFormat="1" applyFont="1" applyBorder="1"/>
    <xf numFmtId="3" fontId="1" fillId="9" borderId="8" xfId="0" applyNumberFormat="1" applyFont="1" applyFill="1" applyBorder="1"/>
    <xf numFmtId="3" fontId="1" fillId="0" borderId="10" xfId="0" applyNumberFormat="1" applyFont="1" applyBorder="1"/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166" fontId="1" fillId="0" borderId="7" xfId="0" applyNumberFormat="1" applyFont="1" applyBorder="1"/>
    <xf numFmtId="164" fontId="1" fillId="8" borderId="6" xfId="0" applyNumberFormat="1" applyFont="1" applyFill="1" applyBorder="1"/>
    <xf numFmtId="3" fontId="1" fillId="0" borderId="10" xfId="0" applyNumberFormat="1" applyFont="1" applyFill="1" applyBorder="1"/>
    <xf numFmtId="165" fontId="1" fillId="0" borderId="8" xfId="0" applyNumberFormat="1" applyFont="1" applyBorder="1" applyAlignment="1">
      <alignment horizontal="center"/>
    </xf>
    <xf numFmtId="3" fontId="8" fillId="0" borderId="0" xfId="0" applyNumberFormat="1" applyFont="1" applyFill="1"/>
    <xf numFmtId="166" fontId="1" fillId="0" borderId="7" xfId="0" applyNumberFormat="1" applyFont="1" applyBorder="1" applyAlignment="1">
      <alignment horizontal="center"/>
    </xf>
    <xf numFmtId="166" fontId="8" fillId="0" borderId="0" xfId="0" applyNumberFormat="1" applyFont="1"/>
    <xf numFmtId="166" fontId="8" fillId="0" borderId="0" xfId="0" applyNumberFormat="1" applyFont="1" applyAlignment="1">
      <alignment horizontal="right"/>
    </xf>
    <xf numFmtId="166" fontId="2" fillId="2" borderId="1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166" fontId="2" fillId="2" borderId="3" xfId="0" applyNumberFormat="1" applyFont="1" applyFill="1" applyBorder="1" applyAlignment="1">
      <alignment horizontal="center"/>
    </xf>
    <xf numFmtId="166" fontId="8" fillId="8" borderId="12" xfId="0" applyNumberFormat="1" applyFont="1" applyFill="1" applyBorder="1" applyAlignment="1">
      <alignment horizontal="right"/>
    </xf>
    <xf numFmtId="165" fontId="8" fillId="8" borderId="13" xfId="0" applyNumberFormat="1" applyFont="1" applyFill="1" applyBorder="1"/>
    <xf numFmtId="164" fontId="8" fillId="8" borderId="13" xfId="0" applyNumberFormat="1" applyFont="1" applyFill="1" applyBorder="1"/>
    <xf numFmtId="166" fontId="8" fillId="8" borderId="13" xfId="0" applyNumberFormat="1" applyFont="1" applyFill="1" applyBorder="1"/>
    <xf numFmtId="166" fontId="8" fillId="8" borderId="15" xfId="0" applyNumberFormat="1" applyFont="1" applyFill="1" applyBorder="1"/>
    <xf numFmtId="165" fontId="8" fillId="8" borderId="0" xfId="0" applyNumberFormat="1" applyFont="1" applyFill="1" applyBorder="1"/>
    <xf numFmtId="164" fontId="8" fillId="8" borderId="0" xfId="0" applyNumberFormat="1" applyFont="1" applyFill="1" applyBorder="1"/>
    <xf numFmtId="166" fontId="8" fillId="8" borderId="0" xfId="0" applyNumberFormat="1" applyFont="1" applyFill="1" applyBorder="1"/>
    <xf numFmtId="166" fontId="8" fillId="8" borderId="16" xfId="0" applyNumberFormat="1" applyFont="1" applyFill="1" applyBorder="1"/>
    <xf numFmtId="165" fontId="8" fillId="8" borderId="6" xfId="0" applyNumberFormat="1" applyFont="1" applyFill="1" applyBorder="1"/>
    <xf numFmtId="164" fontId="8" fillId="8" borderId="6" xfId="0" applyNumberFormat="1" applyFont="1" applyFill="1" applyBorder="1"/>
    <xf numFmtId="166" fontId="8" fillId="8" borderId="6" xfId="0" applyNumberFormat="1" applyFont="1" applyFill="1" applyBorder="1"/>
    <xf numFmtId="165" fontId="6" fillId="0" borderId="17" xfId="0" applyNumberFormat="1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165" fontId="5" fillId="0" borderId="17" xfId="0" applyNumberFormat="1" applyFont="1" applyFill="1" applyBorder="1" applyAlignment="1">
      <alignment horizontal="center" vertical="center" wrapText="1"/>
    </xf>
    <xf numFmtId="166" fontId="5" fillId="0" borderId="17" xfId="0" applyNumberFormat="1" applyFont="1" applyFill="1" applyBorder="1" applyAlignment="1">
      <alignment horizontal="center" vertical="center"/>
    </xf>
    <xf numFmtId="1" fontId="5" fillId="0" borderId="17" xfId="0" applyNumberFormat="1" applyFont="1" applyFill="1" applyBorder="1" applyAlignment="1">
      <alignment vertical="center"/>
    </xf>
    <xf numFmtId="3" fontId="5" fillId="0" borderId="17" xfId="0" applyNumberFormat="1" applyFont="1" applyFill="1" applyBorder="1" applyAlignment="1">
      <alignment horizontal="center" vertical="center"/>
    </xf>
    <xf numFmtId="3" fontId="5" fillId="0" borderId="17" xfId="0" applyNumberFormat="1" applyFont="1" applyFill="1" applyBorder="1" applyAlignment="1">
      <alignment vertical="center"/>
    </xf>
    <xf numFmtId="166" fontId="5" fillId="0" borderId="17" xfId="0" applyNumberFormat="1" applyFont="1" applyFill="1" applyBorder="1" applyAlignment="1">
      <alignment vertical="center" wrapText="1"/>
    </xf>
    <xf numFmtId="164" fontId="7" fillId="0" borderId="17" xfId="0" applyNumberFormat="1" applyFont="1" applyFill="1" applyBorder="1" applyAlignment="1">
      <alignment horizontal="center" vertical="center"/>
    </xf>
    <xf numFmtId="164" fontId="1" fillId="10" borderId="17" xfId="0" applyNumberFormat="1" applyFont="1" applyFill="1" applyBorder="1"/>
    <xf numFmtId="164" fontId="1" fillId="10" borderId="5" xfId="0" applyNumberFormat="1" applyFont="1" applyFill="1" applyBorder="1"/>
    <xf numFmtId="165" fontId="8" fillId="0" borderId="0" xfId="0" applyNumberFormat="1" applyFont="1" applyAlignment="1">
      <alignment horizontal="center"/>
    </xf>
    <xf numFmtId="165" fontId="8" fillId="9" borderId="4" xfId="0" applyNumberFormat="1" applyFont="1" applyFill="1" applyBorder="1" applyAlignment="1">
      <alignment horizontal="center"/>
    </xf>
    <xf numFmtId="164" fontId="8" fillId="0" borderId="0" xfId="0" applyNumberFormat="1" applyFont="1"/>
    <xf numFmtId="166" fontId="8" fillId="0" borderId="0" xfId="0" applyNumberFormat="1" applyFont="1" applyFill="1" applyBorder="1"/>
    <xf numFmtId="166" fontId="8" fillId="0" borderId="0" xfId="0" applyNumberFormat="1" applyFont="1" applyAlignment="1">
      <alignment horizontal="center"/>
    </xf>
    <xf numFmtId="1" fontId="8" fillId="0" borderId="0" xfId="0" applyNumberFormat="1" applyFont="1"/>
    <xf numFmtId="3" fontId="8" fillId="0" borderId="0" xfId="0" applyNumberFormat="1" applyFont="1"/>
    <xf numFmtId="37" fontId="8" fillId="0" borderId="0" xfId="0" applyNumberFormat="1" applyFont="1" applyBorder="1"/>
    <xf numFmtId="164" fontId="8" fillId="0" borderId="0" xfId="0" applyNumberFormat="1" applyFont="1" applyFill="1"/>
    <xf numFmtId="165" fontId="8" fillId="0" borderId="0" xfId="0" applyNumberFormat="1" applyFont="1"/>
    <xf numFmtId="166" fontId="8" fillId="0" borderId="0" xfId="0" applyNumberFormat="1" applyFont="1" applyFill="1"/>
    <xf numFmtId="164" fontId="1" fillId="8" borderId="13" xfId="0" applyNumberFormat="1" applyFont="1" applyFill="1" applyBorder="1"/>
    <xf numFmtId="165" fontId="1" fillId="8" borderId="14" xfId="0" applyNumberFormat="1" applyFont="1" applyFill="1" applyBorder="1"/>
    <xf numFmtId="165" fontId="8" fillId="0" borderId="0" xfId="0" applyNumberFormat="1" applyFont="1" applyFill="1" applyAlignment="1">
      <alignment horizontal="center"/>
    </xf>
    <xf numFmtId="166" fontId="8" fillId="0" borderId="0" xfId="0" applyNumberFormat="1" applyFont="1" applyFill="1" applyAlignment="1">
      <alignment horizontal="center"/>
    </xf>
    <xf numFmtId="1" fontId="8" fillId="0" borderId="0" xfId="0" applyNumberFormat="1" applyFont="1" applyFill="1"/>
    <xf numFmtId="37" fontId="8" fillId="0" borderId="0" xfId="0" applyNumberFormat="1" applyFont="1" applyFill="1" applyBorder="1"/>
    <xf numFmtId="165" fontId="8" fillId="0" borderId="0" xfId="0" applyNumberFormat="1" applyFont="1" applyFill="1"/>
    <xf numFmtId="165" fontId="8" fillId="9" borderId="5" xfId="0" applyNumberFormat="1" applyFont="1" applyFill="1" applyBorder="1"/>
    <xf numFmtId="3" fontId="1" fillId="8" borderId="11" xfId="0" applyNumberFormat="1" applyFont="1" applyFill="1" applyBorder="1" applyAlignment="1">
      <alignment horizontal="center"/>
    </xf>
    <xf numFmtId="3" fontId="8" fillId="9" borderId="18" xfId="0" applyNumberFormat="1" applyFont="1" applyFill="1" applyBorder="1" applyAlignment="1">
      <alignment horizontal="left"/>
    </xf>
    <xf numFmtId="166" fontId="7" fillId="10" borderId="18" xfId="0" applyNumberFormat="1" applyFont="1" applyFill="1" applyBorder="1"/>
    <xf numFmtId="165" fontId="1" fillId="0" borderId="0" xfId="0" applyNumberFormat="1" applyFont="1" applyAlignment="1">
      <alignment horizontal="right"/>
    </xf>
    <xf numFmtId="166" fontId="4" fillId="0" borderId="0" xfId="0" quotePrefix="1" applyNumberFormat="1" applyFont="1" applyAlignment="1">
      <alignment horizontal="right"/>
    </xf>
    <xf numFmtId="165" fontId="1" fillId="0" borderId="6" xfId="0" applyNumberFormat="1" applyFont="1" applyBorder="1" applyAlignment="1">
      <alignment horizontal="center"/>
    </xf>
    <xf numFmtId="166" fontId="1" fillId="0" borderId="6" xfId="0" applyNumberFormat="1" applyFont="1" applyBorder="1"/>
    <xf numFmtId="166" fontId="1" fillId="0" borderId="6" xfId="0" applyNumberFormat="1" applyFont="1" applyBorder="1" applyAlignment="1">
      <alignment horizontal="center"/>
    </xf>
    <xf numFmtId="3" fontId="1" fillId="0" borderId="6" xfId="0" applyNumberFormat="1" applyFont="1" applyBorder="1"/>
    <xf numFmtId="164" fontId="1" fillId="0" borderId="6" xfId="0" applyNumberFormat="1" applyFont="1" applyBorder="1"/>
    <xf numFmtId="165" fontId="1" fillId="0" borderId="6" xfId="0" applyNumberFormat="1" applyFont="1" applyBorder="1"/>
    <xf numFmtId="3" fontId="1" fillId="0" borderId="11" xfId="0" applyNumberFormat="1" applyFont="1" applyBorder="1"/>
    <xf numFmtId="165" fontId="1" fillId="0" borderId="11" xfId="0" applyNumberFormat="1" applyFont="1" applyBorder="1"/>
    <xf numFmtId="164" fontId="1" fillId="0" borderId="11" xfId="0" applyNumberFormat="1" applyFont="1" applyBorder="1"/>
    <xf numFmtId="1" fontId="1" fillId="0" borderId="0" xfId="0" applyNumberFormat="1" applyFont="1" applyAlignment="1">
      <alignment horizontal="right"/>
    </xf>
    <xf numFmtId="1" fontId="5" fillId="0" borderId="0" xfId="0" applyNumberFormat="1" applyFont="1" applyFill="1" applyBorder="1" applyAlignment="1">
      <alignment horizontal="right" vertical="center"/>
    </xf>
    <xf numFmtId="1" fontId="1" fillId="0" borderId="6" xfId="0" applyNumberFormat="1" applyFont="1" applyBorder="1" applyAlignment="1">
      <alignment horizontal="right"/>
    </xf>
    <xf numFmtId="1" fontId="1" fillId="8" borderId="7" xfId="0" applyNumberFormat="1" applyFont="1" applyFill="1" applyBorder="1" applyAlignment="1">
      <alignment horizontal="right"/>
    </xf>
    <xf numFmtId="1" fontId="1" fillId="8" borderId="9" xfId="0" applyNumberFormat="1" applyFont="1" applyFill="1" applyBorder="1" applyAlignment="1">
      <alignment horizontal="right"/>
    </xf>
    <xf numFmtId="1" fontId="1" fillId="9" borderId="7" xfId="0" applyNumberFormat="1" applyFont="1" applyFill="1" applyBorder="1" applyAlignment="1">
      <alignment horizontal="right"/>
    </xf>
    <xf numFmtId="1" fontId="1" fillId="9" borderId="9" xfId="0" applyNumberFormat="1" applyFont="1" applyFill="1" applyBorder="1" applyAlignment="1">
      <alignment horizontal="right"/>
    </xf>
    <xf numFmtId="1" fontId="1" fillId="0" borderId="7" xfId="0" applyNumberFormat="1" applyFont="1" applyBorder="1" applyAlignment="1">
      <alignment horizontal="right"/>
    </xf>
    <xf numFmtId="1" fontId="1" fillId="0" borderId="9" xfId="0" applyNumberFormat="1" applyFont="1" applyBorder="1" applyAlignment="1">
      <alignment horizontal="right"/>
    </xf>
    <xf numFmtId="1" fontId="6" fillId="0" borderId="0" xfId="0" applyNumberFormat="1" applyFont="1" applyAlignment="1">
      <alignment horizontal="right"/>
    </xf>
    <xf numFmtId="1" fontId="5" fillId="6" borderId="4" xfId="0" applyNumberFormat="1" applyFont="1" applyFill="1" applyBorder="1" applyAlignment="1">
      <alignment horizontal="center" vertical="center"/>
    </xf>
    <xf numFmtId="166" fontId="4" fillId="8" borderId="0" xfId="0" quotePrefix="1" applyNumberFormat="1" applyFont="1" applyFill="1" applyAlignment="1">
      <alignment horizontal="left"/>
    </xf>
    <xf numFmtId="165" fontId="1" fillId="8" borderId="0" xfId="0" applyNumberFormat="1" applyFont="1" applyFill="1"/>
    <xf numFmtId="165" fontId="8" fillId="0" borderId="6" xfId="0" applyNumberFormat="1" applyFont="1" applyFill="1" applyBorder="1"/>
    <xf numFmtId="166" fontId="2" fillId="2" borderId="1" xfId="0" applyNumberFormat="1" applyFont="1" applyFill="1" applyBorder="1" applyAlignment="1">
      <alignment horizontal="center"/>
    </xf>
    <xf numFmtId="166" fontId="2" fillId="2" borderId="2" xfId="0" applyNumberFormat="1" applyFont="1" applyFill="1" applyBorder="1" applyAlignment="1">
      <alignment horizontal="center"/>
    </xf>
    <xf numFmtId="166" fontId="2" fillId="2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billing/AppData/Local/Microsoft/Windows/Temporary%20Internet%20Files/Content.Outlook/IIO3CZHE/FY12%20Gen%20Fund%20Utilities%20Budget%20-%20Apr%2019-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uals"/>
      <sheetName val="Budget"/>
      <sheetName val="Budget to Actuals"/>
      <sheetName val="Accruals"/>
      <sheetName val="Energy Management"/>
      <sheetName val="Bldg Change"/>
      <sheetName val="ECMs"/>
      <sheetName val="Summary (G.F)"/>
      <sheetName val="Area Summary"/>
      <sheetName val="FY11 Proj YE"/>
      <sheetName val="Energy Intensity"/>
      <sheetName val="Ranking Energy Intensity"/>
      <sheetName val="G.F.Research"/>
      <sheetName val="G.F. Medical"/>
      <sheetName val="G.F. Classroom"/>
      <sheetName val="G. F. Admin"/>
      <sheetName val="G.F. Library"/>
      <sheetName val="G.F. Misc"/>
      <sheetName val="Non Gen Fund "/>
      <sheetName val="Non Gen Energy Intensity"/>
      <sheetName val="Cluster Plts"/>
      <sheetName val="Life Sci"/>
      <sheetName val="Shiffman Lib"/>
      <sheetName val="Lande"/>
      <sheetName val="Bio Sci N.Gas"/>
      <sheetName val="EDC"/>
      <sheetName val="Macomb"/>
      <sheetName val="Dalgleish"/>
      <sheetName val="Park Str 6"/>
      <sheetName val="Park Str 8"/>
      <sheetName val="Med Commons"/>
      <sheetName val="Nat Gas Rates"/>
      <sheetName val="Elec Rates"/>
      <sheetName val="Degree Days"/>
      <sheetName val="Weather Impact"/>
      <sheetName val="Cash Flow Analysis"/>
      <sheetName val="Labor &amp; Mat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1">
          <cell r="A11" t="str">
            <v>Bioengineering</v>
          </cell>
          <cell r="B11">
            <v>169</v>
          </cell>
          <cell r="C11">
            <v>1925</v>
          </cell>
          <cell r="D11">
            <v>46300</v>
          </cell>
          <cell r="G11">
            <v>55.410611133582449</v>
          </cell>
          <cell r="O11">
            <v>58.842668015035855</v>
          </cell>
          <cell r="U11">
            <v>2.3650767621190796</v>
          </cell>
          <cell r="W11">
            <v>5289926.824581028</v>
          </cell>
        </row>
        <row r="12">
          <cell r="A12" t="str">
            <v>Biological Science</v>
          </cell>
          <cell r="B12" t="str">
            <v>089</v>
          </cell>
          <cell r="C12">
            <v>1991</v>
          </cell>
          <cell r="D12">
            <v>131975</v>
          </cell>
          <cell r="G12">
            <v>129.55544874621032</v>
          </cell>
          <cell r="O12">
            <v>339.06261753847036</v>
          </cell>
          <cell r="U12">
            <v>5.9982750601872699</v>
          </cell>
          <cell r="W12">
            <v>61845869.297920734</v>
          </cell>
        </row>
        <row r="13">
          <cell r="A13" t="str">
            <v xml:space="preserve">Chemistry </v>
          </cell>
          <cell r="B13" t="str">
            <v>007</v>
          </cell>
          <cell r="C13">
            <v>1970</v>
          </cell>
          <cell r="D13">
            <v>223627</v>
          </cell>
          <cell r="G13">
            <v>117.09096963581541</v>
          </cell>
          <cell r="O13">
            <v>232.6837044697117</v>
          </cell>
          <cell r="U13">
            <v>5.3359916447092406</v>
          </cell>
          <cell r="W13">
            <v>78219061.046196714</v>
          </cell>
        </row>
        <row r="14">
          <cell r="A14" t="str">
            <v>Engineering Bldg</v>
          </cell>
          <cell r="B14" t="str">
            <v>090</v>
          </cell>
          <cell r="C14">
            <v>1951</v>
          </cell>
          <cell r="D14">
            <v>287202</v>
          </cell>
          <cell r="G14">
            <v>90.523009257512783</v>
          </cell>
          <cell r="O14">
            <v>89.805777839791048</v>
          </cell>
          <cell r="U14">
            <v>3.0114463528560944</v>
          </cell>
          <cell r="W14">
            <v>51790788.311919861</v>
          </cell>
        </row>
        <row r="15">
          <cell r="A15" t="str">
            <v>Engineering Technology</v>
          </cell>
          <cell r="B15" t="str">
            <v>167</v>
          </cell>
          <cell r="C15">
            <v>1916</v>
          </cell>
          <cell r="D15">
            <v>24891</v>
          </cell>
          <cell r="G15">
            <v>52.676816584313848</v>
          </cell>
          <cell r="O15">
            <v>98.45721532631724</v>
          </cell>
          <cell r="U15">
            <v>3.2418157476485607</v>
          </cell>
          <cell r="W15">
            <v>3761877.1882875185</v>
          </cell>
        </row>
        <row r="16">
          <cell r="A16" t="str">
            <v>Manufacturing Bldg</v>
          </cell>
          <cell r="B16" t="str">
            <v>166</v>
          </cell>
          <cell r="C16">
            <v>1996</v>
          </cell>
          <cell r="D16">
            <v>46146</v>
          </cell>
          <cell r="G16">
            <v>61.239717699772342</v>
          </cell>
          <cell r="O16">
            <v>162.16852210479175</v>
          </cell>
          <cell r="U16">
            <v>3.0762433484426941</v>
          </cell>
          <cell r="W16">
            <v>10309396.634021416</v>
          </cell>
        </row>
        <row r="17">
          <cell r="A17" t="str">
            <v>Life Science</v>
          </cell>
          <cell r="B17" t="str">
            <v>006</v>
          </cell>
          <cell r="C17">
            <v>1960</v>
          </cell>
          <cell r="D17">
            <v>59904</v>
          </cell>
          <cell r="G17">
            <v>87.370163862484276</v>
          </cell>
          <cell r="O17">
            <v>214.53281870286679</v>
          </cell>
          <cell r="U17">
            <v>5.9390194982289986</v>
          </cell>
          <cell r="W17">
            <v>18085196.267594792</v>
          </cell>
        </row>
        <row r="18">
          <cell r="A18" t="str">
            <v>Mortuary Science</v>
          </cell>
          <cell r="B18" t="str">
            <v>065, 066, 067</v>
          </cell>
          <cell r="C18">
            <v>1938</v>
          </cell>
          <cell r="D18">
            <v>113852</v>
          </cell>
          <cell r="G18">
            <v>74.347022103930613</v>
          </cell>
          <cell r="O18">
            <v>113.75481213532868</v>
          </cell>
          <cell r="U18">
            <v>3.0534467431850882</v>
          </cell>
          <cell r="W18">
            <v>21415770.031808149</v>
          </cell>
        </row>
        <row r="19">
          <cell r="A19" t="str">
            <v>Physics</v>
          </cell>
          <cell r="B19" t="str">
            <v>003</v>
          </cell>
          <cell r="C19">
            <v>1965</v>
          </cell>
          <cell r="D19">
            <v>108767</v>
          </cell>
          <cell r="G19">
            <v>122.55022612312194</v>
          </cell>
          <cell r="O19">
            <v>121.32006124159416</v>
          </cell>
          <cell r="U19">
            <v>3.4521705895083303</v>
          </cell>
          <cell r="W19">
            <v>26525039.545798078</v>
          </cell>
        </row>
        <row r="27">
          <cell r="A27" t="str">
            <v>Elliman</v>
          </cell>
          <cell r="B27">
            <v>629</v>
          </cell>
          <cell r="C27">
            <v>1989</v>
          </cell>
          <cell r="D27">
            <v>96767</v>
          </cell>
          <cell r="G27">
            <v>138.86843593223008</v>
          </cell>
          <cell r="O27">
            <v>306.13425485999323</v>
          </cell>
          <cell r="U27">
            <v>6.2837634201586097</v>
          </cell>
          <cell r="W27">
            <v>43061575.379891075</v>
          </cell>
        </row>
        <row r="28">
          <cell r="A28" t="str">
            <v>110 E. Warren (KCI)</v>
          </cell>
          <cell r="B28">
            <v>637</v>
          </cell>
          <cell r="C28">
            <v>1998</v>
          </cell>
          <cell r="D28">
            <v>130297</v>
          </cell>
          <cell r="G28">
            <v>112.46629424400653</v>
          </cell>
          <cell r="O28">
            <v>124.5699250935</v>
          </cell>
          <cell r="U28">
            <v>4.4358924359137974</v>
          </cell>
          <cell r="W28">
            <v>30885108.27101909</v>
          </cell>
        </row>
        <row r="29">
          <cell r="A29" t="str">
            <v>Mott Center</v>
          </cell>
          <cell r="B29">
            <v>609</v>
          </cell>
          <cell r="C29">
            <v>1973</v>
          </cell>
          <cell r="D29">
            <v>79725</v>
          </cell>
          <cell r="G29">
            <v>168.06244210238714</v>
          </cell>
          <cell r="O29">
            <v>306.61545319538936</v>
          </cell>
          <cell r="U29">
            <v>6.0197505380634402</v>
          </cell>
          <cell r="W29">
            <v>37843695.202615224</v>
          </cell>
        </row>
        <row r="30">
          <cell r="A30" t="str">
            <v>Lande</v>
          </cell>
          <cell r="B30">
            <v>611</v>
          </cell>
          <cell r="C30">
            <v>1964</v>
          </cell>
          <cell r="D30">
            <v>114129</v>
          </cell>
          <cell r="G30">
            <v>109.01883901584468</v>
          </cell>
          <cell r="O30">
            <v>253.10383906510825</v>
          </cell>
          <cell r="U30">
            <v>4.5091600769846938</v>
          </cell>
          <cell r="W30">
            <v>41328699.126701079</v>
          </cell>
        </row>
        <row r="31">
          <cell r="A31" t="str">
            <v>Pharmacy</v>
          </cell>
          <cell r="B31">
            <v>603</v>
          </cell>
          <cell r="C31">
            <v>2002</v>
          </cell>
          <cell r="D31">
            <v>287580</v>
          </cell>
          <cell r="G31">
            <v>96.6900927528214</v>
          </cell>
          <cell r="O31">
            <v>142.66366812480743</v>
          </cell>
          <cell r="U31">
            <v>3.8081027310285087</v>
          </cell>
          <cell r="W31">
            <v>69983354.553188503</v>
          </cell>
        </row>
        <row r="32">
          <cell r="A32" t="str">
            <v>Scott Hall</v>
          </cell>
          <cell r="B32">
            <v>612</v>
          </cell>
          <cell r="C32">
            <v>1971</v>
          </cell>
          <cell r="D32">
            <v>499672</v>
          </cell>
          <cell r="G32">
            <v>106.31335654401113</v>
          </cell>
          <cell r="O32">
            <v>247.41506662474194</v>
          </cell>
          <cell r="U32">
            <v>6.8632936202480561</v>
          </cell>
          <cell r="W32">
            <v>176748188.66157717</v>
          </cell>
        </row>
        <row r="40">
          <cell r="A40" t="str">
            <v>Cohn Bldg</v>
          </cell>
          <cell r="B40" t="str">
            <v>048</v>
          </cell>
          <cell r="C40">
            <v>1960</v>
          </cell>
          <cell r="D40">
            <v>88583</v>
          </cell>
          <cell r="G40">
            <v>59.164208654534264</v>
          </cell>
          <cell r="O40">
            <v>107.73271542473255</v>
          </cell>
          <cell r="U40">
            <v>2.5915219440862849</v>
          </cell>
          <cell r="W40">
            <v>14784230.225713693</v>
          </cell>
        </row>
        <row r="41">
          <cell r="A41" t="str">
            <v>Comm Arts, Alumni, Arts</v>
          </cell>
          <cell r="B41" t="str">
            <v>039,040,042</v>
          </cell>
          <cell r="C41">
            <v>1956</v>
          </cell>
          <cell r="D41">
            <v>124965</v>
          </cell>
          <cell r="G41">
            <v>41.595073776051358</v>
          </cell>
          <cell r="O41">
            <v>164.57358224623181</v>
          </cell>
          <cell r="U41">
            <v>2.6092270420972845</v>
          </cell>
          <cell r="W41">
            <v>25763866.099824619</v>
          </cell>
        </row>
        <row r="42">
          <cell r="A42" t="str">
            <v>Education Bldg</v>
          </cell>
          <cell r="B42" t="str">
            <v>140</v>
          </cell>
          <cell r="C42">
            <v>1960</v>
          </cell>
          <cell r="D42">
            <v>106076</v>
          </cell>
          <cell r="G42">
            <v>53.803506394125179</v>
          </cell>
          <cell r="O42">
            <v>94.347465615688478</v>
          </cell>
          <cell r="U42">
            <v>1.9647142921863583</v>
          </cell>
          <cell r="W42">
            <v>15715262.506912995</v>
          </cell>
        </row>
        <row r="43">
          <cell r="A43" t="str">
            <v>Hillbery Theater</v>
          </cell>
          <cell r="B43" t="str">
            <v>189</v>
          </cell>
          <cell r="C43">
            <v>1921</v>
          </cell>
          <cell r="D43">
            <v>46313</v>
          </cell>
          <cell r="G43">
            <v>22.732423293675641</v>
          </cell>
          <cell r="O43">
            <v>86.53780566260059</v>
          </cell>
          <cell r="U43">
            <v>1.591112786402294</v>
          </cell>
          <cell r="W43">
            <v>5060632.1136520216</v>
          </cell>
        </row>
        <row r="44">
          <cell r="A44" t="str">
            <v>Law Buildings</v>
          </cell>
          <cell r="B44" t="str">
            <v>053,046,049</v>
          </cell>
          <cell r="C44" t="str">
            <v>1966,2000</v>
          </cell>
          <cell r="D44">
            <v>169993</v>
          </cell>
          <cell r="G44">
            <v>61.194812272330559</v>
          </cell>
          <cell r="O44">
            <v>100.93530616635724</v>
          </cell>
          <cell r="T44">
            <v>368927.98147310829</v>
          </cell>
          <cell r="U44">
            <v>2.1702539602990023</v>
          </cell>
          <cell r="W44">
            <v>27560985.223747857</v>
          </cell>
        </row>
        <row r="45">
          <cell r="A45" t="str">
            <v>Manoogian &amp; Gen Lectures</v>
          </cell>
          <cell r="B45" t="str">
            <v>155 &amp; 150</v>
          </cell>
          <cell r="C45" t="str">
            <v>1970,1971</v>
          </cell>
          <cell r="D45">
            <v>222862</v>
          </cell>
          <cell r="G45">
            <v>40.170906205209405</v>
          </cell>
          <cell r="O45">
            <v>74.869170113031231</v>
          </cell>
          <cell r="U45">
            <v>1.7874113141424837</v>
          </cell>
          <cell r="W45">
            <v>25638061.488435745</v>
          </cell>
        </row>
        <row r="46">
          <cell r="A46" t="str">
            <v>Macomb Center</v>
          </cell>
          <cell r="B46">
            <v>591</v>
          </cell>
          <cell r="D46">
            <v>29000</v>
          </cell>
          <cell r="G46">
            <v>42.984376000000005</v>
          </cell>
          <cell r="O46">
            <v>23.098244299118271</v>
          </cell>
          <cell r="T46">
            <v>57896.465126715877</v>
          </cell>
          <cell r="U46">
            <v>1.9964298319557199</v>
          </cell>
          <cell r="W46">
            <v>1916395.9886744299</v>
          </cell>
        </row>
        <row r="47">
          <cell r="A47" t="str">
            <v>Oakland Center</v>
          </cell>
          <cell r="B47" t="str">
            <v>525</v>
          </cell>
          <cell r="C47">
            <v>1981</v>
          </cell>
          <cell r="D47">
            <v>99946</v>
          </cell>
          <cell r="G47">
            <v>30.272803233746224</v>
          </cell>
          <cell r="O47">
            <v>29.379365034900768</v>
          </cell>
          <cell r="U47">
            <v>1.4606905045766614</v>
          </cell>
          <cell r="W47">
            <v>5961995.6097781928</v>
          </cell>
        </row>
        <row r="48">
          <cell r="A48" t="str">
            <v xml:space="preserve">Old Main </v>
          </cell>
          <cell r="B48" t="str">
            <v>001</v>
          </cell>
          <cell r="C48">
            <v>1896</v>
          </cell>
          <cell r="D48">
            <v>422823</v>
          </cell>
          <cell r="G48">
            <v>30.846632385645798</v>
          </cell>
          <cell r="O48">
            <v>52.575839143399989</v>
          </cell>
          <cell r="U48">
            <v>1.1460905238804537</v>
          </cell>
          <cell r="W48">
            <v>35272939.67932573</v>
          </cell>
        </row>
        <row r="49">
          <cell r="A49" t="str">
            <v>Prentis, DeRoy Auditorium</v>
          </cell>
          <cell r="B49" t="str">
            <v>022, 023</v>
          </cell>
          <cell r="C49">
            <v>1964</v>
          </cell>
          <cell r="D49">
            <v>78498</v>
          </cell>
          <cell r="G49">
            <v>84.040768886276112</v>
          </cell>
          <cell r="O49">
            <v>276.69662241144044</v>
          </cell>
          <cell r="U49">
            <v>4.8031392720611548</v>
          </cell>
          <cell r="W49">
            <v>28317163.74208815</v>
          </cell>
        </row>
        <row r="50">
          <cell r="A50" t="str">
            <v xml:space="preserve"> Rands House </v>
          </cell>
          <cell r="B50" t="str">
            <v>028</v>
          </cell>
          <cell r="C50">
            <v>1913</v>
          </cell>
          <cell r="D50">
            <v>19641</v>
          </cell>
          <cell r="G50">
            <v>0</v>
          </cell>
          <cell r="O50">
            <v>50.337864670841604</v>
          </cell>
          <cell r="U50">
            <v>0.69600642281924419</v>
          </cell>
          <cell r="W50">
            <v>988686</v>
          </cell>
        </row>
        <row r="51">
          <cell r="A51" t="str">
            <v>Science Hall</v>
          </cell>
          <cell r="B51" t="str">
            <v>005</v>
          </cell>
          <cell r="C51">
            <v>1949</v>
          </cell>
          <cell r="D51">
            <v>137342</v>
          </cell>
          <cell r="G51">
            <v>99.801045652769034</v>
          </cell>
          <cell r="O51">
            <v>251.88304470864756</v>
          </cell>
          <cell r="U51">
            <v>5.8599565667712392</v>
          </cell>
          <cell r="W51">
            <v>48300996.338417679</v>
          </cell>
        </row>
        <row r="52">
          <cell r="A52" t="str">
            <v>Shapero Hall</v>
          </cell>
          <cell r="B52" t="str">
            <v>050</v>
          </cell>
          <cell r="C52">
            <v>1953</v>
          </cell>
          <cell r="D52">
            <v>40550</v>
          </cell>
          <cell r="G52">
            <v>75.320359529182738</v>
          </cell>
          <cell r="O52">
            <v>90.453323545173433</v>
          </cell>
          <cell r="U52">
            <v>2.9229063239125495</v>
          </cell>
          <cell r="W52">
            <v>6722122.8486651434</v>
          </cell>
        </row>
        <row r="53">
          <cell r="A53" t="str">
            <v>Shauver Music Bldg</v>
          </cell>
          <cell r="B53" t="str">
            <v>038</v>
          </cell>
          <cell r="C53">
            <v>1955</v>
          </cell>
          <cell r="D53">
            <v>34923</v>
          </cell>
          <cell r="G53">
            <v>23.052689592775103</v>
          </cell>
          <cell r="O53">
            <v>65.254531397646247</v>
          </cell>
          <cell r="U53">
            <v>2.1304211541702216</v>
          </cell>
          <cell r="W53">
            <v>3083953.0786484852</v>
          </cell>
        </row>
        <row r="54">
          <cell r="A54" t="str">
            <v>Skillman Knapp Freer</v>
          </cell>
          <cell r="B54">
            <v>511509510</v>
          </cell>
          <cell r="C54" t="str">
            <v>1980,1959</v>
          </cell>
          <cell r="D54">
            <v>92266</v>
          </cell>
          <cell r="G54">
            <v>37.978282767548443</v>
          </cell>
          <cell r="O54">
            <v>84.945421864222752</v>
          </cell>
          <cell r="U54">
            <v>1.8904817091333586</v>
          </cell>
          <cell r="W54">
            <v>11341678.531555001</v>
          </cell>
        </row>
        <row r="55">
          <cell r="A55" t="str">
            <v>State Hall</v>
          </cell>
          <cell r="B55" t="str">
            <v>016</v>
          </cell>
          <cell r="C55">
            <v>1948</v>
          </cell>
          <cell r="D55">
            <v>163639</v>
          </cell>
          <cell r="G55">
            <v>37.863007080772071</v>
          </cell>
          <cell r="O55">
            <v>104.11774245141343</v>
          </cell>
          <cell r="U55">
            <v>1.8225807775167404</v>
          </cell>
          <cell r="W55">
            <v>23233587.872697305</v>
          </cell>
        </row>
        <row r="63">
          <cell r="A63" t="str">
            <v>AAB</v>
          </cell>
          <cell r="B63" t="str">
            <v>062</v>
          </cell>
          <cell r="C63">
            <v>1995</v>
          </cell>
          <cell r="D63">
            <v>135161</v>
          </cell>
          <cell r="G63">
            <v>62.467960982422781</v>
          </cell>
          <cell r="O63">
            <v>34.550294576373865</v>
          </cell>
          <cell r="U63">
            <v>2.1193516508854024</v>
          </cell>
          <cell r="W63">
            <v>13113084.439582514</v>
          </cell>
        </row>
        <row r="64">
          <cell r="A64" t="str">
            <v>Beecher House</v>
          </cell>
          <cell r="B64" t="str">
            <v>064</v>
          </cell>
          <cell r="C64">
            <v>1902</v>
          </cell>
          <cell r="D64">
            <v>19460</v>
          </cell>
          <cell r="G64">
            <v>26.997864447438303</v>
          </cell>
          <cell r="O64">
            <v>63.995939531321632</v>
          </cell>
          <cell r="U64">
            <v>1.558492296540434</v>
          </cell>
          <cell r="W64">
            <v>1770739.4254266685</v>
          </cell>
        </row>
        <row r="65">
          <cell r="A65" t="str">
            <v>CIT</v>
          </cell>
          <cell r="B65" t="str">
            <v>503</v>
          </cell>
          <cell r="C65">
            <v>1939</v>
          </cell>
          <cell r="D65">
            <v>24369</v>
          </cell>
          <cell r="G65">
            <v>28.785035687059146</v>
          </cell>
          <cell r="O65">
            <v>18.956789363535638</v>
          </cell>
          <cell r="U65">
            <v>1.1519214153320652</v>
          </cell>
          <cell r="W65">
            <v>1163420.5346579442</v>
          </cell>
        </row>
        <row r="66">
          <cell r="A66" t="str">
            <v>Computing Center (&amp;ASB)</v>
          </cell>
          <cell r="B66" t="str">
            <v>193 &amp; 191</v>
          </cell>
          <cell r="C66">
            <v>1915</v>
          </cell>
          <cell r="D66">
            <v>72774</v>
          </cell>
          <cell r="G66">
            <v>251.26087694065311</v>
          </cell>
          <cell r="O66">
            <v>102.55881938675829</v>
          </cell>
          <cell r="U66">
            <v>5.0055492325073461</v>
          </cell>
          <cell r="W66">
            <v>25748874.580531035</v>
          </cell>
        </row>
        <row r="67">
          <cell r="A67" t="str">
            <v>FAB</v>
          </cell>
          <cell r="B67" t="str">
            <v>130</v>
          </cell>
          <cell r="C67">
            <v>1990</v>
          </cell>
          <cell r="D67">
            <v>158062</v>
          </cell>
          <cell r="G67">
            <v>70.710611052004111</v>
          </cell>
          <cell r="O67">
            <v>43.601738063068936</v>
          </cell>
          <cell r="U67">
            <v>2.0521379361895229</v>
          </cell>
          <cell r="W67">
            <v>18068438.525826674</v>
          </cell>
        </row>
        <row r="68">
          <cell r="A68" t="str">
            <v>Grounds</v>
          </cell>
          <cell r="B68">
            <v>195</v>
          </cell>
          <cell r="C68">
            <v>1930</v>
          </cell>
          <cell r="D68">
            <v>35123</v>
          </cell>
          <cell r="G68">
            <v>18.061072231870856</v>
          </cell>
          <cell r="O68">
            <v>75.223777705558902</v>
          </cell>
          <cell r="U68">
            <v>1.3775607949954702</v>
          </cell>
          <cell r="W68">
            <v>3276443.7843523454</v>
          </cell>
        </row>
        <row r="69">
          <cell r="A69" t="str">
            <v xml:space="preserve"> Jacob House</v>
          </cell>
          <cell r="B69" t="str">
            <v>033</v>
          </cell>
          <cell r="C69">
            <v>1914</v>
          </cell>
          <cell r="D69">
            <v>8216</v>
          </cell>
          <cell r="G69">
            <v>0</v>
          </cell>
          <cell r="O69">
            <v>7.6251350200786039</v>
          </cell>
          <cell r="U69">
            <v>0.12492748431070337</v>
          </cell>
          <cell r="W69">
            <v>62648.109324965808</v>
          </cell>
        </row>
        <row r="70">
          <cell r="A70" t="str">
            <v>Maccabees</v>
          </cell>
          <cell r="B70" t="str">
            <v>071</v>
          </cell>
          <cell r="C70">
            <v>1926</v>
          </cell>
          <cell r="D70">
            <v>293035</v>
          </cell>
          <cell r="G70">
            <v>63.217538924804195</v>
          </cell>
          <cell r="O70">
            <v>28.659559788276312</v>
          </cell>
          <cell r="U70">
            <v>1.7743345396585222</v>
          </cell>
          <cell r="W70">
            <v>26923205.621387545</v>
          </cell>
        </row>
        <row r="71">
          <cell r="A71" t="str">
            <v>McGregor Conf. Center</v>
          </cell>
          <cell r="B71" t="str">
            <v>043</v>
          </cell>
          <cell r="D71">
            <v>28195</v>
          </cell>
          <cell r="G71">
            <v>83.354694094697649</v>
          </cell>
          <cell r="O71">
            <v>159.93053775661795</v>
          </cell>
          <cell r="T71">
            <v>127152.61267473975</v>
          </cell>
          <cell r="U71">
            <v>4.5097574986607469</v>
          </cell>
          <cell r="W71">
            <v>6859427.1120478427</v>
          </cell>
          <cell r="X71">
            <v>243.28523185131559</v>
          </cell>
        </row>
        <row r="72">
          <cell r="A72" t="str">
            <v>6050 Cass</v>
          </cell>
          <cell r="B72" t="str">
            <v>203</v>
          </cell>
          <cell r="C72">
            <v>1926</v>
          </cell>
          <cell r="D72">
            <v>32249</v>
          </cell>
          <cell r="G72">
            <v>37.426752625834446</v>
          </cell>
          <cell r="O72">
            <v>185.20109814183391</v>
          </cell>
          <cell r="U72">
            <v>2.8778995576029351</v>
          </cell>
          <cell r="W72">
            <v>7179525.5594065366</v>
          </cell>
        </row>
        <row r="73">
          <cell r="A73" t="str">
            <v>Rackham Memorial Bldg</v>
          </cell>
          <cell r="B73" t="str">
            <v>499</v>
          </cell>
          <cell r="C73">
            <v>1942</v>
          </cell>
          <cell r="D73">
            <v>128285</v>
          </cell>
          <cell r="G73">
            <v>40.386239110859414</v>
          </cell>
          <cell r="O73">
            <v>93.801075547380023</v>
          </cell>
          <cell r="U73">
            <v>1.9675331625623358</v>
          </cell>
          <cell r="W73">
            <v>17214219.660932247</v>
          </cell>
        </row>
        <row r="74">
          <cell r="A74" t="str">
            <v>Thompson Home</v>
          </cell>
          <cell r="B74" t="str">
            <v>504</v>
          </cell>
          <cell r="C74">
            <v>1890</v>
          </cell>
          <cell r="D74">
            <v>30043</v>
          </cell>
          <cell r="G74">
            <v>42.611669939753014</v>
          </cell>
          <cell r="O74">
            <v>35.327089110841563</v>
          </cell>
          <cell r="U74">
            <v>1.7107866656156612</v>
          </cell>
          <cell r="W74">
            <v>2341514.1381570129</v>
          </cell>
        </row>
        <row r="75">
          <cell r="A75" t="str">
            <v>University Services</v>
          </cell>
          <cell r="B75" t="str">
            <v>060</v>
          </cell>
          <cell r="C75">
            <v>1930</v>
          </cell>
          <cell r="D75">
            <v>97291</v>
          </cell>
          <cell r="G75">
            <v>17.057315777524163</v>
          </cell>
          <cell r="O75">
            <v>60.556111418638238</v>
          </cell>
          <cell r="U75">
            <v>0.97868387498658183</v>
          </cell>
          <cell r="W75">
            <v>7551087.9453418367</v>
          </cell>
        </row>
        <row r="76">
          <cell r="A76" t="str">
            <v>Welcome Center</v>
          </cell>
          <cell r="B76" t="str">
            <v>082</v>
          </cell>
          <cell r="C76">
            <v>2002</v>
          </cell>
          <cell r="D76">
            <v>67543</v>
          </cell>
          <cell r="G76">
            <v>81.512924761173622</v>
          </cell>
          <cell r="O76">
            <v>91.462773567749593</v>
          </cell>
          <cell r="U76">
            <v>3.3258676939111025</v>
          </cell>
          <cell r="W76">
            <v>11683297.592230462</v>
          </cell>
        </row>
        <row r="84">
          <cell r="A84" t="str">
            <v>Purdy Kresge Library</v>
          </cell>
          <cell r="B84" t="str">
            <v>O26 &amp;027</v>
          </cell>
          <cell r="C84" t="str">
            <v>1955,1952</v>
          </cell>
          <cell r="D84">
            <v>230876</v>
          </cell>
          <cell r="G84">
            <v>53.963712419633985</v>
          </cell>
          <cell r="O84">
            <v>63.186751616127694</v>
          </cell>
          <cell r="U84">
            <v>1.5781651559391199</v>
          </cell>
          <cell r="W84">
            <v>27047230.534720514</v>
          </cell>
        </row>
        <row r="85">
          <cell r="A85" t="str">
            <v>Reuther Library</v>
          </cell>
          <cell r="B85" t="str">
            <v>036</v>
          </cell>
          <cell r="C85">
            <v>1974</v>
          </cell>
          <cell r="D85">
            <v>73995</v>
          </cell>
          <cell r="G85">
            <v>59.335922697479553</v>
          </cell>
          <cell r="O85">
            <v>57.177091535872464</v>
          </cell>
          <cell r="U85">
            <v>1.9338390430209693</v>
          </cell>
          <cell r="W85">
            <v>8621380.4881968815</v>
          </cell>
        </row>
        <row r="86">
          <cell r="A86" t="str">
            <v>Science &amp; Eng Lib</v>
          </cell>
          <cell r="B86" t="str">
            <v>008</v>
          </cell>
          <cell r="C86">
            <v>1970</v>
          </cell>
          <cell r="D86">
            <v>114428</v>
          </cell>
          <cell r="G86">
            <v>0</v>
          </cell>
          <cell r="O86">
            <v>49.925663855545082</v>
          </cell>
          <cell r="U86">
            <v>0.49772947492117425</v>
          </cell>
          <cell r="W86">
            <v>5712893.8636623127</v>
          </cell>
        </row>
        <row r="87">
          <cell r="A87" t="str">
            <v>Under Grad Library</v>
          </cell>
          <cell r="B87" t="str">
            <v>096</v>
          </cell>
          <cell r="C87">
            <v>1997</v>
          </cell>
          <cell r="D87">
            <v>313861</v>
          </cell>
          <cell r="G87">
            <v>54.780199857790869</v>
          </cell>
          <cell r="O87">
            <v>51.599240585539924</v>
          </cell>
          <cell r="U87">
            <v>1.7608823311105308</v>
          </cell>
          <cell r="W87">
            <v>33388357.556984246</v>
          </cell>
        </row>
        <row r="88">
          <cell r="A88" t="str">
            <v>Medical Education Commons</v>
          </cell>
          <cell r="B88">
            <v>608</v>
          </cell>
          <cell r="C88">
            <v>1970</v>
          </cell>
          <cell r="D88">
            <v>120120</v>
          </cell>
          <cell r="G88">
            <v>48.650080318703353</v>
          </cell>
          <cell r="O88">
            <v>98.819252507276644</v>
          </cell>
          <cell r="U88">
            <v>2.031544659558477</v>
          </cell>
          <cell r="W88">
            <v>17714016.259056717</v>
          </cell>
        </row>
        <row r="96">
          <cell r="A96" t="str">
            <v>1011 E Ferry</v>
          </cell>
          <cell r="B96">
            <v>527</v>
          </cell>
          <cell r="C96">
            <v>1963</v>
          </cell>
          <cell r="D96">
            <v>12810</v>
          </cell>
          <cell r="G96">
            <v>17.334345042935205</v>
          </cell>
          <cell r="O96">
            <v>307.83138173302103</v>
          </cell>
          <cell r="U96">
            <v>2.8927268491018565</v>
          </cell>
          <cell r="W96">
            <v>4165372.9599999995</v>
          </cell>
        </row>
        <row r="97">
          <cell r="A97" t="str">
            <v>60 W. Hancock</v>
          </cell>
          <cell r="B97" t="str">
            <v>083</v>
          </cell>
          <cell r="C97">
            <v>1940</v>
          </cell>
          <cell r="D97">
            <v>4625</v>
          </cell>
          <cell r="G97">
            <v>16.003816936936936</v>
          </cell>
          <cell r="O97">
            <v>71.190486486486492</v>
          </cell>
          <cell r="U97">
            <v>1.5455077398518302</v>
          </cell>
          <cell r="W97">
            <v>403273.65333333332</v>
          </cell>
        </row>
        <row r="98">
          <cell r="A98" t="str">
            <v>5035 Woodward</v>
          </cell>
          <cell r="B98" t="str">
            <v>070</v>
          </cell>
          <cell r="C98">
            <v>1900</v>
          </cell>
          <cell r="D98">
            <v>17761</v>
          </cell>
          <cell r="G98">
            <v>2.2130645796970891</v>
          </cell>
          <cell r="O98">
            <v>27.588987106581833</v>
          </cell>
          <cell r="U98">
            <v>0.32869032982197544</v>
          </cell>
          <cell r="W98">
            <v>529314.24</v>
          </cell>
        </row>
        <row r="99">
          <cell r="A99" t="str">
            <v>5415 Cass</v>
          </cell>
          <cell r="B99" t="str">
            <v>041</v>
          </cell>
          <cell r="C99">
            <v>1961</v>
          </cell>
          <cell r="D99">
            <v>10042</v>
          </cell>
          <cell r="G99">
            <v>0</v>
          </cell>
          <cell r="O99">
            <v>0</v>
          </cell>
          <cell r="T99">
            <v>203.47</v>
          </cell>
          <cell r="U99">
            <v>2.0261900019916353E-2</v>
          </cell>
          <cell r="W99">
            <v>0</v>
          </cell>
        </row>
        <row r="100">
          <cell r="A100" t="str">
            <v>5900 Second</v>
          </cell>
          <cell r="B100">
            <v>141</v>
          </cell>
          <cell r="C100">
            <v>1949</v>
          </cell>
          <cell r="D100">
            <v>23535</v>
          </cell>
          <cell r="G100">
            <v>11.108028043339706</v>
          </cell>
          <cell r="O100">
            <v>88.087040053204603</v>
          </cell>
          <cell r="U100">
            <v>1.3965784961972372</v>
          </cell>
          <cell r="W100">
            <v>2334555.92765217</v>
          </cell>
        </row>
        <row r="101">
          <cell r="A101" t="str">
            <v>5957-59 Woodward</v>
          </cell>
          <cell r="B101" t="str">
            <v>199 &amp; 207</v>
          </cell>
          <cell r="C101" t="str">
            <v>1950,2000</v>
          </cell>
          <cell r="D101">
            <v>8140</v>
          </cell>
          <cell r="G101">
            <v>104.00972259373999</v>
          </cell>
          <cell r="O101">
            <v>62.194588086702922</v>
          </cell>
          <cell r="U101">
            <v>6.3458620922983418</v>
          </cell>
          <cell r="W101">
            <v>1352903.0889388053</v>
          </cell>
        </row>
        <row r="102">
          <cell r="A102" t="str">
            <v>95 W Hancock</v>
          </cell>
          <cell r="B102" t="str">
            <v>074</v>
          </cell>
          <cell r="C102">
            <v>1916</v>
          </cell>
          <cell r="D102">
            <v>23495</v>
          </cell>
          <cell r="G102">
            <v>55.567894445626727</v>
          </cell>
          <cell r="O102">
            <v>35.887748092795832</v>
          </cell>
          <cell r="U102">
            <v>2.08366337272638</v>
          </cell>
          <cell r="W102">
            <v>2148750.321440238</v>
          </cell>
        </row>
        <row r="103">
          <cell r="A103" t="str">
            <v>Bonstelle Theater</v>
          </cell>
          <cell r="B103">
            <v>620</v>
          </cell>
          <cell r="C103">
            <v>1903</v>
          </cell>
          <cell r="D103">
            <v>41445</v>
          </cell>
          <cell r="G103">
            <v>14.613129651684023</v>
          </cell>
          <cell r="O103">
            <v>84.743809521976416</v>
          </cell>
          <cell r="U103">
            <v>1.235446647805418</v>
          </cell>
          <cell r="W103">
            <v>4117848.3440523571</v>
          </cell>
        </row>
        <row r="104">
          <cell r="A104" t="str">
            <v>Criminal Justice Bldg</v>
          </cell>
          <cell r="B104">
            <v>196</v>
          </cell>
          <cell r="C104">
            <v>1921</v>
          </cell>
          <cell r="D104">
            <v>147260</v>
          </cell>
          <cell r="G104">
            <v>7.3995404047263351</v>
          </cell>
          <cell r="O104">
            <v>0</v>
          </cell>
          <cell r="U104">
            <v>0.42582050454977588</v>
          </cell>
          <cell r="W104">
            <v>2236551.3199999998</v>
          </cell>
        </row>
        <row r="105">
          <cell r="A105" t="str">
            <v>General Annex</v>
          </cell>
          <cell r="B105">
            <v>197</v>
          </cell>
          <cell r="D105">
            <v>0</v>
          </cell>
          <cell r="T105">
            <v>4800</v>
          </cell>
          <cell r="W105">
            <v>0</v>
          </cell>
        </row>
        <row r="106">
          <cell r="A106" t="str">
            <v>Linsell House</v>
          </cell>
          <cell r="B106" t="str">
            <v>017</v>
          </cell>
          <cell r="C106">
            <v>1905</v>
          </cell>
          <cell r="D106">
            <v>6582</v>
          </cell>
          <cell r="G106">
            <v>0</v>
          </cell>
          <cell r="O106">
            <v>84.721057429352769</v>
          </cell>
          <cell r="U106">
            <v>0.65988212538454694</v>
          </cell>
          <cell r="W106">
            <v>557633.99999999988</v>
          </cell>
        </row>
        <row r="107">
          <cell r="A107" t="str">
            <v xml:space="preserve">Mackenzie </v>
          </cell>
          <cell r="B107">
            <v>188</v>
          </cell>
          <cell r="C107">
            <v>1920</v>
          </cell>
          <cell r="D107">
            <v>6954</v>
          </cell>
          <cell r="G107">
            <v>8.3640719923445666</v>
          </cell>
          <cell r="O107">
            <v>61.666992832859002</v>
          </cell>
          <cell r="U107">
            <v>1.3623490011341859</v>
          </cell>
          <cell r="W107">
            <v>486996.02479446563</v>
          </cell>
        </row>
        <row r="108">
          <cell r="A108" t="str">
            <v>Matthaei</v>
          </cell>
          <cell r="B108" t="str">
            <v>080</v>
          </cell>
          <cell r="C108">
            <v>1967</v>
          </cell>
          <cell r="D108">
            <v>154393</v>
          </cell>
          <cell r="G108">
            <v>60.662983425414367</v>
          </cell>
          <cell r="O108">
            <v>137.47912950947097</v>
          </cell>
          <cell r="U108">
            <v>2.430690993758732</v>
          </cell>
          <cell r="W108">
            <v>30591755.242355749</v>
          </cell>
        </row>
        <row r="109">
          <cell r="A109" t="str">
            <v>Simons Bldg</v>
          </cell>
          <cell r="B109" t="str">
            <v>068</v>
          </cell>
          <cell r="C109">
            <v>1914</v>
          </cell>
          <cell r="D109">
            <v>54513</v>
          </cell>
          <cell r="G109">
            <v>34.679477441308727</v>
          </cell>
          <cell r="O109">
            <v>13.069677629868107</v>
          </cell>
          <cell r="U109">
            <v>1.2565571553537362</v>
          </cell>
          <cell r="W109">
            <v>2602949.6903950623</v>
          </cell>
        </row>
        <row r="110">
          <cell r="A110" t="str">
            <v>St.Andrews Church</v>
          </cell>
          <cell r="B110">
            <v>156</v>
          </cell>
          <cell r="C110">
            <v>1902</v>
          </cell>
          <cell r="D110">
            <v>17840</v>
          </cell>
          <cell r="G110">
            <v>15.606457399103139</v>
          </cell>
          <cell r="O110">
            <v>53.416566322515401</v>
          </cell>
          <cell r="U110">
            <v>1.1053404790000492</v>
          </cell>
          <cell r="W110">
            <v>1231370.7431936748</v>
          </cell>
        </row>
        <row r="111">
          <cell r="A111" t="str">
            <v>Stadium Aux &amp; Stadium</v>
          </cell>
          <cell r="B111" t="str">
            <v>078 &amp; 079</v>
          </cell>
          <cell r="C111">
            <v>1968</v>
          </cell>
          <cell r="D111">
            <v>34467</v>
          </cell>
          <cell r="G111">
            <v>18.585346559445632</v>
          </cell>
          <cell r="O111">
            <v>38.334614744456175</v>
          </cell>
          <cell r="U111">
            <v>2.2153376703080911</v>
          </cell>
          <cell r="W111">
            <v>1961860.3062615835</v>
          </cell>
        </row>
        <row r="112">
          <cell r="A112" t="str">
            <v>WDET Transmitter</v>
          </cell>
          <cell r="B112">
            <v>501</v>
          </cell>
          <cell r="C112">
            <v>1996</v>
          </cell>
          <cell r="D112">
            <v>1883</v>
          </cell>
          <cell r="G112">
            <v>622.42272968667021</v>
          </cell>
          <cell r="O112">
            <v>6.2619224641529474</v>
          </cell>
          <cell r="U112">
            <v>21.476106758400544</v>
          </cell>
          <cell r="W112">
            <v>1183813.2</v>
          </cell>
        </row>
        <row r="113">
          <cell r="A113" t="str">
            <v>Westinghouse</v>
          </cell>
          <cell r="B113">
            <v>202</v>
          </cell>
          <cell r="C113">
            <v>1926</v>
          </cell>
          <cell r="D113">
            <v>4000</v>
          </cell>
          <cell r="G113">
            <v>25.431102591875494</v>
          </cell>
          <cell r="O113">
            <v>76.876444468441719</v>
          </cell>
          <cell r="U113">
            <v>2.4994226345684849</v>
          </cell>
          <cell r="W113">
            <v>409230.18824126886</v>
          </cell>
        </row>
        <row r="117">
          <cell r="D117">
            <v>6681085</v>
          </cell>
          <cell r="T117">
            <v>19834679.006085165</v>
          </cell>
          <cell r="U117">
            <v>2.9687811195464757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6"/>
  <sheetViews>
    <sheetView tabSelected="1" topLeftCell="A31" zoomScaleNormal="100" workbookViewId="0">
      <selection activeCell="C44" sqref="C44"/>
    </sheetView>
  </sheetViews>
  <sheetFormatPr defaultColWidth="9.140625" defaultRowHeight="12.75" x14ac:dyDescent="0.2"/>
  <cols>
    <col min="1" max="1" width="14.28515625" style="2" customWidth="1"/>
    <col min="2" max="2" width="14.140625" style="3" customWidth="1"/>
    <col min="3" max="4" width="14" style="1" customWidth="1"/>
    <col min="5" max="5" width="15.140625" style="3" customWidth="1"/>
    <col min="6" max="6" width="3.140625" style="8" customWidth="1"/>
    <col min="7" max="7" width="27.28515625" style="3" bestFit="1" customWidth="1"/>
    <col min="8" max="8" width="12" style="4" customWidth="1"/>
    <col min="9" max="9" width="12" style="5" customWidth="1"/>
    <col min="10" max="10" width="16.42578125" style="6" customWidth="1"/>
    <col min="11" max="11" width="3.140625" style="7" customWidth="1"/>
    <col min="12" max="12" width="10.28515625" style="6" customWidth="1"/>
    <col min="13" max="13" width="3.140625" style="8" customWidth="1"/>
    <col min="14" max="14" width="11" style="6" customWidth="1"/>
    <col min="15" max="15" width="3" style="8" customWidth="1"/>
    <col min="16" max="16" width="11.5703125" style="6" customWidth="1"/>
    <col min="17" max="17" width="2.7109375" style="8" customWidth="1"/>
    <col min="18" max="18" width="17.5703125" style="1" customWidth="1"/>
    <col min="19" max="19" width="2.7109375" style="9" customWidth="1"/>
    <col min="20" max="20" width="14.28515625" style="10" customWidth="1"/>
    <col min="21" max="21" width="2.7109375" style="8" customWidth="1"/>
    <col min="22" max="22" width="14" style="1" customWidth="1"/>
    <col min="23" max="23" width="2.85546875" style="11" customWidth="1"/>
    <col min="24" max="24" width="15.28515625" style="3" customWidth="1"/>
    <col min="25" max="25" width="13.42578125" style="3" customWidth="1"/>
    <col min="26" max="26" width="8.5703125" style="3" customWidth="1"/>
    <col min="27" max="16384" width="9.140625" style="3"/>
  </cols>
  <sheetData>
    <row r="1" spans="1:24" ht="13.5" thickBot="1" x14ac:dyDescent="0.25">
      <c r="C1" s="10"/>
    </row>
    <row r="2" spans="1:24" ht="23.25" thickBot="1" x14ac:dyDescent="0.35">
      <c r="C2" s="154"/>
      <c r="D2" s="154"/>
      <c r="E2" s="154"/>
      <c r="F2" s="154"/>
      <c r="G2" s="154" t="s">
        <v>14</v>
      </c>
      <c r="H2" s="155"/>
      <c r="I2" s="155"/>
      <c r="J2" s="155"/>
      <c r="K2" s="156"/>
      <c r="P2" s="12"/>
    </row>
    <row r="3" spans="1:24" x14ac:dyDescent="0.2">
      <c r="C3" s="10"/>
    </row>
    <row r="4" spans="1:24" ht="14.25" x14ac:dyDescent="0.2">
      <c r="B4" s="13" t="s">
        <v>15</v>
      </c>
      <c r="C4" s="10"/>
      <c r="L4" s="157" t="s">
        <v>16</v>
      </c>
      <c r="M4" s="158" t="s">
        <v>19</v>
      </c>
      <c r="N4" s="159"/>
      <c r="O4" s="160"/>
      <c r="P4" s="160"/>
      <c r="Q4" s="160"/>
      <c r="R4" s="191"/>
      <c r="S4" s="191"/>
      <c r="T4" s="192"/>
    </row>
    <row r="5" spans="1:24" ht="14.25" x14ac:dyDescent="0.2">
      <c r="A5" s="203" t="s">
        <v>46</v>
      </c>
      <c r="B5" s="13" t="s">
        <v>47</v>
      </c>
      <c r="C5" s="10"/>
      <c r="L5" s="161"/>
      <c r="M5" s="162" t="s">
        <v>17</v>
      </c>
      <c r="N5" s="163"/>
      <c r="O5" s="164"/>
      <c r="P5" s="164"/>
      <c r="Q5" s="164"/>
      <c r="R5" s="38"/>
      <c r="S5" s="38"/>
      <c r="T5" s="133"/>
    </row>
    <row r="6" spans="1:24" ht="14.25" x14ac:dyDescent="0.2">
      <c r="A6" s="203"/>
      <c r="B6" s="224" t="s">
        <v>52</v>
      </c>
      <c r="C6" s="225"/>
      <c r="L6" s="161"/>
      <c r="M6" s="162"/>
      <c r="N6" s="163"/>
      <c r="O6" s="164"/>
      <c r="P6" s="164"/>
      <c r="Q6" s="164"/>
      <c r="R6" s="38"/>
      <c r="S6" s="38"/>
      <c r="T6" s="133"/>
    </row>
    <row r="7" spans="1:24" x14ac:dyDescent="0.2">
      <c r="L7" s="161"/>
      <c r="M7" s="162" t="s">
        <v>18</v>
      </c>
      <c r="N7" s="163"/>
      <c r="O7" s="164"/>
      <c r="P7" s="164"/>
      <c r="Q7" s="164"/>
      <c r="R7" s="38"/>
      <c r="S7" s="38"/>
      <c r="T7" s="133"/>
    </row>
    <row r="8" spans="1:24" ht="18" x14ac:dyDescent="0.25">
      <c r="B8" s="201" t="s">
        <v>45</v>
      </c>
      <c r="C8" s="178"/>
      <c r="D8" s="179"/>
      <c r="L8" s="165"/>
      <c r="M8" s="166"/>
      <c r="N8" s="167"/>
      <c r="O8" s="168"/>
      <c r="P8" s="168"/>
      <c r="Q8" s="168"/>
      <c r="R8" s="147"/>
      <c r="S8" s="147"/>
      <c r="T8" s="134"/>
    </row>
    <row r="9" spans="1:24" x14ac:dyDescent="0.2">
      <c r="C9" s="10"/>
    </row>
    <row r="10" spans="1:24" ht="30" x14ac:dyDescent="0.2">
      <c r="A10" s="15" t="s">
        <v>1</v>
      </c>
      <c r="B10" s="14" t="s">
        <v>0</v>
      </c>
      <c r="C10" s="16" t="s">
        <v>2</v>
      </c>
      <c r="D10" s="14" t="s">
        <v>0</v>
      </c>
      <c r="E10" s="14" t="s">
        <v>11</v>
      </c>
      <c r="F10" s="23"/>
      <c r="G10" s="17" t="s">
        <v>3</v>
      </c>
      <c r="H10" s="18" t="s">
        <v>4</v>
      </c>
      <c r="I10" s="19" t="s">
        <v>5</v>
      </c>
      <c r="J10" s="20" t="s">
        <v>6</v>
      </c>
      <c r="K10" s="21"/>
      <c r="L10" s="22" t="s">
        <v>7</v>
      </c>
      <c r="M10" s="23"/>
      <c r="N10" s="24" t="s">
        <v>8</v>
      </c>
      <c r="O10" s="23"/>
      <c r="P10" s="25" t="s">
        <v>9</v>
      </c>
      <c r="Q10" s="23"/>
      <c r="R10" s="26" t="s">
        <v>10</v>
      </c>
      <c r="S10" s="27"/>
      <c r="T10" s="15" t="s">
        <v>2</v>
      </c>
      <c r="U10" s="23"/>
      <c r="V10" s="14" t="s">
        <v>0</v>
      </c>
      <c r="X10" s="14" t="s">
        <v>11</v>
      </c>
    </row>
    <row r="11" spans="1:24" s="11" customFormat="1" ht="15.6" customHeight="1" x14ac:dyDescent="0.2">
      <c r="A11" s="169"/>
      <c r="B11" s="170"/>
      <c r="C11" s="171"/>
      <c r="D11" s="170"/>
      <c r="E11" s="170"/>
      <c r="F11" s="23"/>
      <c r="G11" s="172"/>
      <c r="H11" s="172"/>
      <c r="I11" s="173"/>
      <c r="J11" s="174"/>
      <c r="K11" s="21"/>
      <c r="L11" s="175"/>
      <c r="M11" s="23"/>
      <c r="N11" s="175"/>
      <c r="O11" s="23"/>
      <c r="P11" s="176"/>
      <c r="Q11" s="23"/>
      <c r="R11" s="177"/>
      <c r="S11" s="27"/>
      <c r="T11" s="169"/>
      <c r="U11" s="23"/>
      <c r="V11" s="170"/>
      <c r="X11" s="170"/>
    </row>
    <row r="12" spans="1:24" x14ac:dyDescent="0.2">
      <c r="A12" s="199">
        <v>1</v>
      </c>
      <c r="B12" s="39">
        <v>6.8632936202480561</v>
      </c>
      <c r="C12" s="137">
        <v>353.72842316875301</v>
      </c>
      <c r="D12" s="39">
        <v>6.8632936202480561</v>
      </c>
      <c r="E12" s="45">
        <v>3429395.6498165866</v>
      </c>
      <c r="F12" s="37"/>
      <c r="G12" s="41" t="str">
        <f>'[1]Energy Intensity'!A32</f>
        <v>Scott Hall</v>
      </c>
      <c r="H12" s="42">
        <f>'[1]Energy Intensity'!B32</f>
        <v>612</v>
      </c>
      <c r="I12" s="43">
        <f>'[1]Energy Intensity'!C32</f>
        <v>1971</v>
      </c>
      <c r="J12" s="44">
        <f>'[1]Energy Intensity'!D32</f>
        <v>499672</v>
      </c>
      <c r="K12" s="36"/>
      <c r="L12" s="44">
        <f>'[1]Energy Intensity'!G32</f>
        <v>106.31335654401113</v>
      </c>
      <c r="M12" s="37"/>
      <c r="N12" s="44"/>
      <c r="O12" s="37"/>
      <c r="P12" s="44">
        <f>'[1]Energy Intensity'!O32</f>
        <v>247.41506662474194</v>
      </c>
      <c r="Q12" s="37"/>
      <c r="R12" s="44">
        <f>'[1]Energy Intensity'!W32</f>
        <v>176748188.66157717</v>
      </c>
      <c r="S12" s="37"/>
      <c r="T12" s="44">
        <f t="shared" ref="T12:T25" si="0">R12/J12</f>
        <v>353.72842316875301</v>
      </c>
      <c r="U12" s="37"/>
      <c r="V12" s="39">
        <f>'[1]Energy Intensity'!U32</f>
        <v>6.8632936202480561</v>
      </c>
      <c r="X12" s="45">
        <f t="shared" ref="X12:X25" si="1">V12*J12</f>
        <v>3429395.6498165866</v>
      </c>
    </row>
    <row r="13" spans="1:24" x14ac:dyDescent="0.2">
      <c r="A13" s="42">
        <f t="shared" ref="A13:A25" si="2">A12+1</f>
        <v>2</v>
      </c>
      <c r="B13" s="39">
        <v>6.2837634201586097</v>
      </c>
      <c r="C13" s="137">
        <v>445.00269079222335</v>
      </c>
      <c r="D13" s="39">
        <v>6.2837634201586097</v>
      </c>
      <c r="E13" s="45">
        <v>608060.93487848819</v>
      </c>
      <c r="F13" s="37"/>
      <c r="G13" s="41" t="str">
        <f>'[1]Energy Intensity'!A27</f>
        <v>Elliman</v>
      </c>
      <c r="H13" s="42">
        <f>'[1]Energy Intensity'!B27</f>
        <v>629</v>
      </c>
      <c r="I13" s="43">
        <f>'[1]Energy Intensity'!C27</f>
        <v>1989</v>
      </c>
      <c r="J13" s="44">
        <f>'[1]Energy Intensity'!D27</f>
        <v>96767</v>
      </c>
      <c r="K13" s="36"/>
      <c r="L13" s="44">
        <f>'[1]Energy Intensity'!G27</f>
        <v>138.86843593223008</v>
      </c>
      <c r="M13" s="37"/>
      <c r="N13" s="44"/>
      <c r="O13" s="37"/>
      <c r="P13" s="44">
        <f>'[1]Energy Intensity'!O27</f>
        <v>306.13425485999323</v>
      </c>
      <c r="Q13" s="37"/>
      <c r="R13" s="44">
        <f>'[1]Energy Intensity'!W27</f>
        <v>43061575.379891075</v>
      </c>
      <c r="S13" s="37"/>
      <c r="T13" s="44">
        <f t="shared" si="0"/>
        <v>445.00269079222335</v>
      </c>
      <c r="U13" s="37"/>
      <c r="V13" s="39">
        <f>'[1]Energy Intensity'!U27</f>
        <v>6.2837634201586097</v>
      </c>
      <c r="X13" s="45">
        <f t="shared" si="1"/>
        <v>608060.93487848819</v>
      </c>
    </row>
    <row r="14" spans="1:24" x14ac:dyDescent="0.2">
      <c r="A14" s="49">
        <f t="shared" si="2"/>
        <v>3</v>
      </c>
      <c r="B14" s="46">
        <v>6.0197505380634402</v>
      </c>
      <c r="C14" s="138">
        <v>474.67789529777639</v>
      </c>
      <c r="D14" s="46">
        <v>6.0197505380634402</v>
      </c>
      <c r="E14" s="52">
        <v>479924.61164710775</v>
      </c>
      <c r="F14" s="37"/>
      <c r="G14" s="48" t="str">
        <f>'[1]Energy Intensity'!A29</f>
        <v>Mott Center</v>
      </c>
      <c r="H14" s="49">
        <f>'[1]Energy Intensity'!B29</f>
        <v>609</v>
      </c>
      <c r="I14" s="50">
        <f>'[1]Energy Intensity'!C29</f>
        <v>1973</v>
      </c>
      <c r="J14" s="51">
        <f>'[1]Energy Intensity'!D29</f>
        <v>79725</v>
      </c>
      <c r="K14" s="36"/>
      <c r="L14" s="51">
        <f>'[1]Energy Intensity'!G29</f>
        <v>168.06244210238714</v>
      </c>
      <c r="M14" s="37"/>
      <c r="N14" s="51"/>
      <c r="O14" s="37"/>
      <c r="P14" s="51">
        <f>'[1]Energy Intensity'!O29</f>
        <v>306.61545319538936</v>
      </c>
      <c r="Q14" s="37"/>
      <c r="R14" s="51">
        <f>'[1]Energy Intensity'!W29</f>
        <v>37843695.202615224</v>
      </c>
      <c r="S14" s="37"/>
      <c r="T14" s="51">
        <f t="shared" si="0"/>
        <v>474.67789529777639</v>
      </c>
      <c r="U14" s="37"/>
      <c r="V14" s="46">
        <f>'[1]Energy Intensity'!U29</f>
        <v>6.0197505380634402</v>
      </c>
      <c r="X14" s="52">
        <f t="shared" si="1"/>
        <v>479924.61164710775</v>
      </c>
    </row>
    <row r="15" spans="1:24" x14ac:dyDescent="0.2">
      <c r="A15" s="42">
        <f t="shared" si="2"/>
        <v>4</v>
      </c>
      <c r="B15" s="39">
        <v>5.9982750601872699</v>
      </c>
      <c r="C15" s="137">
        <v>468.61806628468071</v>
      </c>
      <c r="D15" s="39">
        <v>5.9982750601872699</v>
      </c>
      <c r="E15" s="45">
        <v>791622.35106821498</v>
      </c>
      <c r="G15" s="41" t="str">
        <f>'[1]Energy Intensity'!A12</f>
        <v>Biological Science</v>
      </c>
      <c r="H15" s="42" t="str">
        <f>'[1]Energy Intensity'!B12</f>
        <v>089</v>
      </c>
      <c r="I15" s="43">
        <f>'[1]Energy Intensity'!C12</f>
        <v>1991</v>
      </c>
      <c r="J15" s="44">
        <f>'[1]Energy Intensity'!D12</f>
        <v>131975</v>
      </c>
      <c r="K15" s="36"/>
      <c r="L15" s="44">
        <f>'[1]Energy Intensity'!G12</f>
        <v>129.55544874621032</v>
      </c>
      <c r="N15" s="44"/>
      <c r="P15" s="44">
        <f>'[1]Energy Intensity'!O12</f>
        <v>339.06261753847036</v>
      </c>
      <c r="R15" s="44">
        <f>'[1]Energy Intensity'!W12</f>
        <v>61845869.297920734</v>
      </c>
      <c r="S15" s="37"/>
      <c r="T15" s="44">
        <f t="shared" si="0"/>
        <v>468.61806628468071</v>
      </c>
      <c r="V15" s="39">
        <f>'[1]Energy Intensity'!U12</f>
        <v>5.9982750601872699</v>
      </c>
      <c r="X15" s="45">
        <f t="shared" si="1"/>
        <v>791622.35106821498</v>
      </c>
    </row>
    <row r="16" spans="1:24" x14ac:dyDescent="0.2">
      <c r="A16" s="42">
        <f t="shared" si="2"/>
        <v>5</v>
      </c>
      <c r="B16" s="39">
        <v>5.9390194982289986</v>
      </c>
      <c r="C16" s="137">
        <v>301.90298256535107</v>
      </c>
      <c r="D16" s="39">
        <v>5.9390194982289986</v>
      </c>
      <c r="E16" s="45">
        <v>355771.02402190992</v>
      </c>
      <c r="G16" s="41" t="str">
        <f>'[1]Energy Intensity'!A17</f>
        <v>Life Science</v>
      </c>
      <c r="H16" s="42" t="str">
        <f>'[1]Energy Intensity'!B17</f>
        <v>006</v>
      </c>
      <c r="I16" s="43">
        <f>'[1]Energy Intensity'!C17</f>
        <v>1960</v>
      </c>
      <c r="J16" s="44">
        <f>'[1]Energy Intensity'!D17</f>
        <v>59904</v>
      </c>
      <c r="K16" s="36"/>
      <c r="L16" s="44">
        <f>'[1]Energy Intensity'!G17</f>
        <v>87.370163862484276</v>
      </c>
      <c r="N16" s="44"/>
      <c r="P16" s="44">
        <f>'[1]Energy Intensity'!O17</f>
        <v>214.53281870286679</v>
      </c>
      <c r="R16" s="44">
        <f>'[1]Energy Intensity'!W17</f>
        <v>18085196.267594792</v>
      </c>
      <c r="S16" s="37"/>
      <c r="T16" s="44">
        <f t="shared" si="0"/>
        <v>301.90298256535107</v>
      </c>
      <c r="V16" s="39">
        <f>'[1]Energy Intensity'!U17</f>
        <v>5.9390194982289986</v>
      </c>
      <c r="X16" s="45">
        <f t="shared" si="1"/>
        <v>355771.02402190992</v>
      </c>
    </row>
    <row r="17" spans="1:24" x14ac:dyDescent="0.2">
      <c r="A17" s="49">
        <f t="shared" si="2"/>
        <v>6</v>
      </c>
      <c r="B17" s="46">
        <v>5.8599565667712392</v>
      </c>
      <c r="C17" s="138">
        <v>351.68409036141662</v>
      </c>
      <c r="D17" s="46">
        <v>5.8599565667712392</v>
      </c>
      <c r="E17" s="52">
        <v>804818.15479349555</v>
      </c>
      <c r="F17" s="37"/>
      <c r="G17" s="48" t="str">
        <f>'[1]Energy Intensity'!A51</f>
        <v>Science Hall</v>
      </c>
      <c r="H17" s="49" t="str">
        <f>'[1]Energy Intensity'!B51</f>
        <v>005</v>
      </c>
      <c r="I17" s="50">
        <f>'[1]Energy Intensity'!C51</f>
        <v>1949</v>
      </c>
      <c r="J17" s="51">
        <f>'[1]Energy Intensity'!D51</f>
        <v>137342</v>
      </c>
      <c r="K17" s="36"/>
      <c r="L17" s="51">
        <f>'[1]Energy Intensity'!G51</f>
        <v>99.801045652769034</v>
      </c>
      <c r="M17" s="37"/>
      <c r="N17" s="51"/>
      <c r="O17" s="37"/>
      <c r="P17" s="51">
        <f>'[1]Energy Intensity'!O51</f>
        <v>251.88304470864756</v>
      </c>
      <c r="Q17" s="37"/>
      <c r="R17" s="51">
        <f>'[1]Energy Intensity'!W51</f>
        <v>48300996.338417679</v>
      </c>
      <c r="S17" s="37"/>
      <c r="T17" s="51">
        <f t="shared" si="0"/>
        <v>351.68409036141662</v>
      </c>
      <c r="U17" s="37"/>
      <c r="V17" s="46">
        <f>'[1]Energy Intensity'!U51</f>
        <v>5.8599565667712392</v>
      </c>
      <c r="X17" s="52">
        <f t="shared" si="1"/>
        <v>804818.15479349555</v>
      </c>
    </row>
    <row r="18" spans="1:24" x14ac:dyDescent="0.2">
      <c r="A18" s="42">
        <f t="shared" si="2"/>
        <v>7</v>
      </c>
      <c r="B18" s="39">
        <v>5.3359916447092406</v>
      </c>
      <c r="C18" s="137">
        <v>349.77467410552714</v>
      </c>
      <c r="D18" s="39">
        <v>5.3359916447092406</v>
      </c>
      <c r="E18" s="45">
        <v>1193271.8035313934</v>
      </c>
      <c r="F18" s="37"/>
      <c r="G18" s="41" t="str">
        <f>'[1]Energy Intensity'!A13</f>
        <v xml:space="preserve">Chemistry </v>
      </c>
      <c r="H18" s="42" t="str">
        <f>'[1]Energy Intensity'!B13</f>
        <v>007</v>
      </c>
      <c r="I18" s="43">
        <f>'[1]Energy Intensity'!C13</f>
        <v>1970</v>
      </c>
      <c r="J18" s="44">
        <f>'[1]Energy Intensity'!D13</f>
        <v>223627</v>
      </c>
      <c r="K18" s="36"/>
      <c r="L18" s="44">
        <f>'[1]Energy Intensity'!G13</f>
        <v>117.09096963581541</v>
      </c>
      <c r="M18" s="37"/>
      <c r="N18" s="44"/>
      <c r="O18" s="37"/>
      <c r="P18" s="44">
        <f>'[1]Energy Intensity'!O13</f>
        <v>232.6837044697117</v>
      </c>
      <c r="Q18" s="37"/>
      <c r="R18" s="44">
        <f>'[1]Energy Intensity'!W13</f>
        <v>78219061.046196714</v>
      </c>
      <c r="S18" s="37"/>
      <c r="T18" s="44">
        <f t="shared" si="0"/>
        <v>349.77467410552714</v>
      </c>
      <c r="U18" s="37"/>
      <c r="V18" s="39">
        <f>'[1]Energy Intensity'!U13</f>
        <v>5.3359916447092406</v>
      </c>
      <c r="X18" s="45">
        <f t="shared" si="1"/>
        <v>1193271.8035313934</v>
      </c>
    </row>
    <row r="19" spans="1:24" x14ac:dyDescent="0.2">
      <c r="A19" s="42">
        <f t="shared" si="2"/>
        <v>8</v>
      </c>
      <c r="B19" s="39">
        <v>5.0055492325073461</v>
      </c>
      <c r="C19" s="137">
        <v>353.81969632741135</v>
      </c>
      <c r="D19" s="39">
        <v>5.0055492325073461</v>
      </c>
      <c r="E19" s="45">
        <v>364273.8398464896</v>
      </c>
      <c r="F19" s="37"/>
      <c r="G19" s="41" t="str">
        <f>'[1]Energy Intensity'!A66</f>
        <v>Computing Center (&amp;ASB)</v>
      </c>
      <c r="H19" s="42" t="str">
        <f>'[1]Energy Intensity'!B66</f>
        <v>193 &amp; 191</v>
      </c>
      <c r="I19" s="43">
        <f>'[1]Energy Intensity'!C66</f>
        <v>1915</v>
      </c>
      <c r="J19" s="44">
        <f>'[1]Energy Intensity'!D66</f>
        <v>72774</v>
      </c>
      <c r="K19" s="36"/>
      <c r="L19" s="44">
        <f>'[1]Energy Intensity'!G66</f>
        <v>251.26087694065311</v>
      </c>
      <c r="M19" s="37"/>
      <c r="N19" s="44"/>
      <c r="O19" s="37"/>
      <c r="P19" s="44">
        <f>'[1]Energy Intensity'!O66</f>
        <v>102.55881938675829</v>
      </c>
      <c r="Q19" s="37"/>
      <c r="R19" s="44">
        <f>'[1]Energy Intensity'!W66</f>
        <v>25748874.580531035</v>
      </c>
      <c r="S19" s="37"/>
      <c r="T19" s="44">
        <f t="shared" si="0"/>
        <v>353.81969632741135</v>
      </c>
      <c r="U19" s="37"/>
      <c r="V19" s="39">
        <f>'[1]Energy Intensity'!U66</f>
        <v>5.0055492325073461</v>
      </c>
      <c r="X19" s="45">
        <f t="shared" si="1"/>
        <v>364273.8398464896</v>
      </c>
    </row>
    <row r="20" spans="1:24" x14ac:dyDescent="0.2">
      <c r="A20" s="49">
        <f t="shared" si="2"/>
        <v>9</v>
      </c>
      <c r="B20" s="46">
        <v>4.8031392720611548</v>
      </c>
      <c r="C20" s="138">
        <v>360.7373912977165</v>
      </c>
      <c r="D20" s="46">
        <v>4.8031392720611548</v>
      </c>
      <c r="E20" s="52">
        <v>377036.8265782565</v>
      </c>
      <c r="G20" s="48" t="str">
        <f>'[1]Energy Intensity'!A49</f>
        <v>Prentis, DeRoy Auditorium</v>
      </c>
      <c r="H20" s="49" t="str">
        <f>'[1]Energy Intensity'!B49</f>
        <v>022, 023</v>
      </c>
      <c r="I20" s="50">
        <f>'[1]Energy Intensity'!C49</f>
        <v>1964</v>
      </c>
      <c r="J20" s="51">
        <f>'[1]Energy Intensity'!D49</f>
        <v>78498</v>
      </c>
      <c r="K20" s="36"/>
      <c r="L20" s="51">
        <f>'[1]Energy Intensity'!G49</f>
        <v>84.040768886276112</v>
      </c>
      <c r="N20" s="51"/>
      <c r="P20" s="51">
        <f>'[1]Energy Intensity'!O49</f>
        <v>276.69662241144044</v>
      </c>
      <c r="R20" s="51">
        <f>'[1]Energy Intensity'!W49</f>
        <v>28317163.74208815</v>
      </c>
      <c r="S20" s="37"/>
      <c r="T20" s="51">
        <f t="shared" si="0"/>
        <v>360.7373912977165</v>
      </c>
      <c r="V20" s="46">
        <f>'[1]Energy Intensity'!U49</f>
        <v>4.8031392720611548</v>
      </c>
      <c r="X20" s="52">
        <f t="shared" si="1"/>
        <v>377036.8265782565</v>
      </c>
    </row>
    <row r="21" spans="1:24" x14ac:dyDescent="0.2">
      <c r="A21" s="42">
        <f t="shared" si="2"/>
        <v>10</v>
      </c>
      <c r="B21" s="39">
        <v>4.5091600769846938</v>
      </c>
      <c r="C21" s="137">
        <v>362.12267808095294</v>
      </c>
      <c r="D21" s="39">
        <v>4.5091600769846938</v>
      </c>
      <c r="E21" s="45">
        <v>514625.93042618613</v>
      </c>
      <c r="F21" s="37"/>
      <c r="G21" s="41" t="str">
        <f>'[1]Energy Intensity'!A30</f>
        <v>Lande</v>
      </c>
      <c r="H21" s="42">
        <f>'[1]Energy Intensity'!B30</f>
        <v>611</v>
      </c>
      <c r="I21" s="43">
        <f>'[1]Energy Intensity'!C30</f>
        <v>1964</v>
      </c>
      <c r="J21" s="44">
        <f>'[1]Energy Intensity'!D30</f>
        <v>114129</v>
      </c>
      <c r="K21" s="36"/>
      <c r="L21" s="44">
        <f>'[1]Energy Intensity'!G30</f>
        <v>109.01883901584468</v>
      </c>
      <c r="M21" s="37"/>
      <c r="N21" s="44"/>
      <c r="O21" s="37"/>
      <c r="P21" s="44">
        <f>'[1]Energy Intensity'!O30</f>
        <v>253.10383906510825</v>
      </c>
      <c r="Q21" s="37"/>
      <c r="R21" s="44">
        <f>'[1]Energy Intensity'!W30</f>
        <v>41328699.126701079</v>
      </c>
      <c r="S21" s="37"/>
      <c r="T21" s="44">
        <f t="shared" si="0"/>
        <v>362.12267808095294</v>
      </c>
      <c r="U21" s="37"/>
      <c r="V21" s="39">
        <f>'[1]Energy Intensity'!U30</f>
        <v>4.5091600769846938</v>
      </c>
      <c r="X21" s="45">
        <f t="shared" si="1"/>
        <v>514625.93042618613</v>
      </c>
    </row>
    <row r="22" spans="1:24" x14ac:dyDescent="0.2">
      <c r="A22" s="42">
        <f t="shared" si="2"/>
        <v>11</v>
      </c>
      <c r="B22" s="39">
        <v>4.4358924359137974</v>
      </c>
      <c r="C22" s="137">
        <v>237.03621933750654</v>
      </c>
      <c r="D22" s="39">
        <v>4.4358924359137974</v>
      </c>
      <c r="E22" s="45">
        <v>577983.47672226012</v>
      </c>
      <c r="F22" s="37"/>
      <c r="G22" s="41" t="str">
        <f>'[1]Energy Intensity'!A28</f>
        <v>110 E. Warren (KCI)</v>
      </c>
      <c r="H22" s="42">
        <f>'[1]Energy Intensity'!B28</f>
        <v>637</v>
      </c>
      <c r="I22" s="43">
        <f>'[1]Energy Intensity'!C28</f>
        <v>1998</v>
      </c>
      <c r="J22" s="44">
        <f>'[1]Energy Intensity'!D28</f>
        <v>130297</v>
      </c>
      <c r="K22" s="36"/>
      <c r="L22" s="44">
        <f>'[1]Energy Intensity'!G28</f>
        <v>112.46629424400653</v>
      </c>
      <c r="M22" s="37"/>
      <c r="N22" s="44"/>
      <c r="O22" s="37"/>
      <c r="P22" s="44">
        <f>'[1]Energy Intensity'!O28</f>
        <v>124.5699250935</v>
      </c>
      <c r="Q22" s="37"/>
      <c r="R22" s="44">
        <f>'[1]Energy Intensity'!W28</f>
        <v>30885108.27101909</v>
      </c>
      <c r="S22" s="37"/>
      <c r="T22" s="44">
        <f t="shared" si="0"/>
        <v>237.03621933750654</v>
      </c>
      <c r="U22" s="37"/>
      <c r="V22" s="39">
        <f>'[1]Energy Intensity'!U28</f>
        <v>4.4358924359137974</v>
      </c>
      <c r="X22" s="45">
        <f t="shared" si="1"/>
        <v>577983.47672226012</v>
      </c>
    </row>
    <row r="23" spans="1:24" x14ac:dyDescent="0.2">
      <c r="A23" s="49">
        <f t="shared" si="2"/>
        <v>12</v>
      </c>
      <c r="B23" s="46">
        <v>3.8081027310285087</v>
      </c>
      <c r="C23" s="138">
        <v>243.35264814378087</v>
      </c>
      <c r="D23" s="46">
        <v>3.8081027310285087</v>
      </c>
      <c r="E23" s="52">
        <v>1095134.1833891785</v>
      </c>
      <c r="G23" s="48" t="str">
        <f>'[1]Energy Intensity'!A31</f>
        <v>Pharmacy</v>
      </c>
      <c r="H23" s="49">
        <f>'[1]Energy Intensity'!B31</f>
        <v>603</v>
      </c>
      <c r="I23" s="50">
        <f>'[1]Energy Intensity'!C31</f>
        <v>2002</v>
      </c>
      <c r="J23" s="51">
        <f>'[1]Energy Intensity'!D31</f>
        <v>287580</v>
      </c>
      <c r="K23" s="36"/>
      <c r="L23" s="51">
        <f>'[1]Energy Intensity'!G31</f>
        <v>96.6900927528214</v>
      </c>
      <c r="N23" s="51"/>
      <c r="P23" s="51">
        <f>'[1]Energy Intensity'!O31</f>
        <v>142.66366812480743</v>
      </c>
      <c r="R23" s="51">
        <f>'[1]Energy Intensity'!W31</f>
        <v>69983354.553188503</v>
      </c>
      <c r="S23" s="37"/>
      <c r="T23" s="51">
        <f t="shared" si="0"/>
        <v>243.35264814378087</v>
      </c>
      <c r="V23" s="46">
        <f>'[1]Energy Intensity'!U31</f>
        <v>3.8081027310285087</v>
      </c>
      <c r="X23" s="52">
        <f t="shared" si="1"/>
        <v>1095134.1833891785</v>
      </c>
    </row>
    <row r="24" spans="1:24" x14ac:dyDescent="0.2">
      <c r="A24" s="42">
        <f t="shared" si="2"/>
        <v>13</v>
      </c>
      <c r="B24" s="39">
        <v>3.4521705895083303</v>
      </c>
      <c r="C24" s="137">
        <v>243.87028736471612</v>
      </c>
      <c r="D24" s="39">
        <v>3.4521705895083303</v>
      </c>
      <c r="E24" s="45">
        <v>375482.23850905255</v>
      </c>
      <c r="F24" s="37"/>
      <c r="G24" s="41" t="str">
        <f>'[1]Energy Intensity'!A19</f>
        <v>Physics</v>
      </c>
      <c r="H24" s="42" t="str">
        <f>'[1]Energy Intensity'!B19</f>
        <v>003</v>
      </c>
      <c r="I24" s="43">
        <f>'[1]Energy Intensity'!C19</f>
        <v>1965</v>
      </c>
      <c r="J24" s="44">
        <f>'[1]Energy Intensity'!D19</f>
        <v>108767</v>
      </c>
      <c r="K24" s="36"/>
      <c r="L24" s="44">
        <f>'[1]Energy Intensity'!G19</f>
        <v>122.55022612312194</v>
      </c>
      <c r="M24" s="37"/>
      <c r="N24" s="44"/>
      <c r="O24" s="37"/>
      <c r="P24" s="44">
        <f>'[1]Energy Intensity'!O19</f>
        <v>121.32006124159416</v>
      </c>
      <c r="Q24" s="37"/>
      <c r="R24" s="44">
        <f>'[1]Energy Intensity'!W19</f>
        <v>26525039.545798078</v>
      </c>
      <c r="S24" s="37"/>
      <c r="T24" s="44">
        <f t="shared" si="0"/>
        <v>243.87028736471612</v>
      </c>
      <c r="U24" s="37"/>
      <c r="V24" s="39">
        <f>'[1]Energy Intensity'!U19</f>
        <v>3.4521705895083303</v>
      </c>
      <c r="X24" s="45">
        <f t="shared" si="1"/>
        <v>375482.23850905255</v>
      </c>
    </row>
    <row r="25" spans="1:24" x14ac:dyDescent="0.2">
      <c r="A25" s="49">
        <f t="shared" si="2"/>
        <v>14</v>
      </c>
      <c r="B25" s="46">
        <v>3.0114463528560944</v>
      </c>
      <c r="C25" s="138">
        <v>180.32878709730386</v>
      </c>
      <c r="D25" s="46">
        <v>3.0114463528560944</v>
      </c>
      <c r="E25" s="52">
        <v>864893.41543297598</v>
      </c>
      <c r="G25" s="48" t="str">
        <f>'[1]Energy Intensity'!A14</f>
        <v>Engineering Bldg</v>
      </c>
      <c r="H25" s="49" t="str">
        <f>'[1]Energy Intensity'!B14</f>
        <v>090</v>
      </c>
      <c r="I25" s="50">
        <f>'[1]Energy Intensity'!C14</f>
        <v>1951</v>
      </c>
      <c r="J25" s="51">
        <f>'[1]Energy Intensity'!D14</f>
        <v>287202</v>
      </c>
      <c r="K25" s="36"/>
      <c r="L25" s="51">
        <f>'[1]Energy Intensity'!G14</f>
        <v>90.523009257512783</v>
      </c>
      <c r="N25" s="51"/>
      <c r="P25" s="51">
        <f>'[1]Energy Intensity'!O14</f>
        <v>89.805777839791048</v>
      </c>
      <c r="R25" s="51">
        <f>'[1]Energy Intensity'!W14</f>
        <v>51790788.311919861</v>
      </c>
      <c r="S25" s="37"/>
      <c r="T25" s="51">
        <f t="shared" si="0"/>
        <v>180.32878709730386</v>
      </c>
      <c r="V25" s="46">
        <f>'[1]Energy Intensity'!U14</f>
        <v>3.0114463528560944</v>
      </c>
      <c r="X25" s="52">
        <f t="shared" si="1"/>
        <v>864893.41543297598</v>
      </c>
    </row>
    <row r="26" spans="1:24" x14ac:dyDescent="0.2">
      <c r="E26" s="153">
        <f>SUM(E12:E25)</f>
        <v>11832294.440661598</v>
      </c>
      <c r="J26" s="186">
        <f>SUM(J12:J25)</f>
        <v>2308259</v>
      </c>
      <c r="R26" s="186">
        <f>SUM(R12:R25)</f>
        <v>738683610.32545912</v>
      </c>
      <c r="S26" s="186"/>
      <c r="T26" s="186">
        <f>R26/J26</f>
        <v>320.01764547455861</v>
      </c>
      <c r="V26" s="189">
        <f>X26/J26</f>
        <v>5.1260687993252052</v>
      </c>
      <c r="X26" s="152">
        <f>SUM(X12:X25)</f>
        <v>11832294.440661598</v>
      </c>
    </row>
    <row r="27" spans="1:24" x14ac:dyDescent="0.2">
      <c r="E27" s="153"/>
      <c r="T27" s="202" t="s">
        <v>48</v>
      </c>
      <c r="V27" s="202" t="s">
        <v>48</v>
      </c>
    </row>
    <row r="28" spans="1:24" x14ac:dyDescent="0.2">
      <c r="E28" s="6"/>
      <c r="R28" s="6"/>
    </row>
    <row r="30" spans="1:24" ht="18" x14ac:dyDescent="0.25">
      <c r="B30" s="201" t="s">
        <v>20</v>
      </c>
      <c r="C30" s="178"/>
      <c r="D30" s="179"/>
    </row>
    <row r="33" spans="1:24" ht="30" x14ac:dyDescent="0.2">
      <c r="A33" s="15" t="s">
        <v>1</v>
      </c>
      <c r="B33" s="14" t="s">
        <v>0</v>
      </c>
      <c r="C33" s="16" t="s">
        <v>2</v>
      </c>
      <c r="D33" s="14" t="s">
        <v>0</v>
      </c>
      <c r="E33" s="14" t="s">
        <v>11</v>
      </c>
      <c r="F33" s="23"/>
      <c r="G33" s="17" t="s">
        <v>3</v>
      </c>
      <c r="H33" s="18" t="s">
        <v>4</v>
      </c>
      <c r="I33" s="19" t="s">
        <v>5</v>
      </c>
      <c r="J33" s="20" t="s">
        <v>6</v>
      </c>
      <c r="K33" s="21"/>
      <c r="L33" s="22" t="s">
        <v>7</v>
      </c>
      <c r="M33" s="23"/>
      <c r="N33" s="24" t="s">
        <v>8</v>
      </c>
      <c r="O33" s="23"/>
      <c r="P33" s="25" t="s">
        <v>9</v>
      </c>
      <c r="Q33" s="23"/>
      <c r="R33" s="26" t="s">
        <v>10</v>
      </c>
      <c r="S33" s="27"/>
      <c r="T33" s="15" t="s">
        <v>2</v>
      </c>
      <c r="U33" s="23"/>
      <c r="V33" s="14" t="s">
        <v>0</v>
      </c>
      <c r="X33" s="14" t="s">
        <v>11</v>
      </c>
    </row>
    <row r="34" spans="1:24" s="11" customFormat="1" ht="18" x14ac:dyDescent="0.2">
      <c r="B34" s="28"/>
      <c r="C34" s="29"/>
      <c r="D34" s="28"/>
      <c r="E34" s="28"/>
      <c r="F34" s="23"/>
      <c r="G34" s="30"/>
      <c r="H34" s="30"/>
      <c r="I34" s="31"/>
      <c r="J34" s="32"/>
      <c r="K34" s="21"/>
      <c r="L34" s="33"/>
      <c r="M34" s="23"/>
      <c r="N34" s="33"/>
      <c r="O34" s="23"/>
      <c r="P34" s="34"/>
      <c r="Q34" s="23"/>
      <c r="R34" s="27"/>
      <c r="S34" s="27"/>
      <c r="T34" s="29"/>
      <c r="U34" s="23"/>
      <c r="V34" s="28"/>
      <c r="X34" s="28"/>
    </row>
    <row r="35" spans="1:24" s="11" customFormat="1" x14ac:dyDescent="0.2">
      <c r="A35" s="181" t="s">
        <v>43</v>
      </c>
      <c r="B35" s="129"/>
      <c r="C35" s="132"/>
      <c r="D35" s="129"/>
      <c r="E35" s="128"/>
      <c r="F35" s="8"/>
      <c r="G35" s="130"/>
      <c r="H35" s="114"/>
      <c r="I35" s="131"/>
      <c r="J35" s="132"/>
      <c r="K35" s="36"/>
      <c r="L35" s="132"/>
      <c r="M35" s="8"/>
      <c r="N35" s="132"/>
      <c r="O35" s="8"/>
      <c r="P35" s="132"/>
      <c r="Q35" s="8"/>
      <c r="R35" s="132"/>
      <c r="S35" s="37"/>
      <c r="T35" s="132"/>
      <c r="U35" s="8"/>
      <c r="V35" s="129"/>
      <c r="X35" s="128"/>
    </row>
    <row r="36" spans="1:24" x14ac:dyDescent="0.2">
      <c r="A36" s="42">
        <v>1</v>
      </c>
      <c r="B36" s="39">
        <v>6.0197505380634402</v>
      </c>
      <c r="C36" s="137">
        <v>474.67789529777639</v>
      </c>
      <c r="D36" s="39">
        <v>6.0197505380634402</v>
      </c>
      <c r="E36" s="45">
        <v>479924.61164710775</v>
      </c>
      <c r="G36" s="41" t="s">
        <v>30</v>
      </c>
      <c r="H36" s="42">
        <v>609</v>
      </c>
      <c r="I36" s="43">
        <v>1973</v>
      </c>
      <c r="J36" s="44">
        <v>79725</v>
      </c>
      <c r="K36" s="36"/>
      <c r="L36" s="44">
        <v>168.06244210238714</v>
      </c>
      <c r="N36" s="44"/>
      <c r="P36" s="44">
        <v>306.61545319538936</v>
      </c>
      <c r="R36" s="44">
        <v>37843695.202615224</v>
      </c>
      <c r="S36" s="37"/>
      <c r="T36" s="44">
        <v>474.67789529777639</v>
      </c>
      <c r="V36" s="39">
        <v>6.0197505380634402</v>
      </c>
      <c r="X36" s="45">
        <v>479924.61164710775</v>
      </c>
    </row>
    <row r="37" spans="1:24" x14ac:dyDescent="0.2">
      <c r="A37" s="42">
        <f>A36+1</f>
        <v>2</v>
      </c>
      <c r="B37" s="39">
        <v>5.9982750601872699</v>
      </c>
      <c r="C37" s="137">
        <v>468.61806628468071</v>
      </c>
      <c r="D37" s="39">
        <v>5.9982750601872699</v>
      </c>
      <c r="E37" s="45">
        <v>791622.35106821498</v>
      </c>
      <c r="G37" s="41" t="s">
        <v>31</v>
      </c>
      <c r="H37" s="42" t="s">
        <v>32</v>
      </c>
      <c r="I37" s="43">
        <v>1991</v>
      </c>
      <c r="J37" s="44">
        <v>131975</v>
      </c>
      <c r="K37" s="36"/>
      <c r="L37" s="44">
        <v>129.55544874621032</v>
      </c>
      <c r="N37" s="44"/>
      <c r="P37" s="44">
        <v>339.06261753847036</v>
      </c>
      <c r="R37" s="44">
        <v>61845869.297920734</v>
      </c>
      <c r="S37" s="37"/>
      <c r="T37" s="44">
        <v>468.61806628468071</v>
      </c>
      <c r="V37" s="39">
        <v>5.9982750601872699</v>
      </c>
      <c r="X37" s="45">
        <v>791622.35106821498</v>
      </c>
    </row>
    <row r="38" spans="1:24" x14ac:dyDescent="0.2">
      <c r="A38" s="49">
        <f t="shared" ref="A38:A42" si="3">A37+1</f>
        <v>3</v>
      </c>
      <c r="B38" s="46">
        <v>5.8599565667712392</v>
      </c>
      <c r="C38" s="138">
        <v>351.68409036141662</v>
      </c>
      <c r="D38" s="46">
        <v>5.8599565667712392</v>
      </c>
      <c r="E38" s="52">
        <v>804818.15479349555</v>
      </c>
      <c r="F38" s="37"/>
      <c r="G38" s="48" t="s">
        <v>22</v>
      </c>
      <c r="H38" s="49" t="s">
        <v>23</v>
      </c>
      <c r="I38" s="50">
        <v>1949</v>
      </c>
      <c r="J38" s="51">
        <v>137342</v>
      </c>
      <c r="K38" s="36"/>
      <c r="L38" s="51">
        <v>99.801045652769034</v>
      </c>
      <c r="M38" s="37"/>
      <c r="N38" s="51"/>
      <c r="O38" s="37"/>
      <c r="P38" s="51">
        <v>251.88304470864756</v>
      </c>
      <c r="Q38" s="37"/>
      <c r="R38" s="51">
        <v>48300996.338417679</v>
      </c>
      <c r="S38" s="37"/>
      <c r="T38" s="51">
        <v>351.68409036141662</v>
      </c>
      <c r="U38" s="37"/>
      <c r="V38" s="46">
        <v>5.8599565667712392</v>
      </c>
      <c r="X38" s="52">
        <v>804818.15479349555</v>
      </c>
    </row>
    <row r="39" spans="1:24" x14ac:dyDescent="0.2">
      <c r="A39" s="42">
        <f t="shared" si="3"/>
        <v>4</v>
      </c>
      <c r="B39" s="39">
        <v>4.5091600769846938</v>
      </c>
      <c r="C39" s="137">
        <v>362.12267808095294</v>
      </c>
      <c r="D39" s="39">
        <v>4.5091600769846938</v>
      </c>
      <c r="E39" s="45">
        <v>514625.93042618613</v>
      </c>
      <c r="G39" s="41" t="s">
        <v>33</v>
      </c>
      <c r="H39" s="42">
        <v>611</v>
      </c>
      <c r="I39" s="43">
        <v>1964</v>
      </c>
      <c r="J39" s="44">
        <v>114129</v>
      </c>
      <c r="K39" s="36"/>
      <c r="L39" s="44">
        <v>109.01883901584468</v>
      </c>
      <c r="N39" s="44"/>
      <c r="P39" s="44">
        <v>253.10383906510825</v>
      </c>
      <c r="R39" s="44">
        <v>41328699.126701079</v>
      </c>
      <c r="S39" s="37"/>
      <c r="T39" s="44">
        <v>362.12267808095294</v>
      </c>
      <c r="V39" s="39">
        <v>4.5091600769846938</v>
      </c>
      <c r="X39" s="45">
        <v>514625.93042618613</v>
      </c>
    </row>
    <row r="40" spans="1:24" x14ac:dyDescent="0.2">
      <c r="A40" s="42">
        <f t="shared" si="3"/>
        <v>5</v>
      </c>
      <c r="B40" s="39">
        <v>3.8081027310285087</v>
      </c>
      <c r="C40" s="137">
        <v>243.35264814378087</v>
      </c>
      <c r="D40" s="39">
        <v>3.8081027310285087</v>
      </c>
      <c r="E40" s="45">
        <v>1095134.1833891785</v>
      </c>
      <c r="G40" s="41" t="s">
        <v>34</v>
      </c>
      <c r="H40" s="42">
        <v>603</v>
      </c>
      <c r="I40" s="43">
        <v>2002</v>
      </c>
      <c r="J40" s="44">
        <v>287580</v>
      </c>
      <c r="K40" s="36"/>
      <c r="L40" s="44">
        <v>96.6900927528214</v>
      </c>
      <c r="N40" s="44"/>
      <c r="P40" s="44">
        <v>142.66366812480743</v>
      </c>
      <c r="R40" s="44">
        <v>69983354.553188503</v>
      </c>
      <c r="S40" s="37"/>
      <c r="T40" s="44">
        <v>243.35264814378087</v>
      </c>
      <c r="V40" s="39">
        <v>3.8081027310285087</v>
      </c>
      <c r="X40" s="45">
        <v>1095134.1833891785</v>
      </c>
    </row>
    <row r="41" spans="1:24" x14ac:dyDescent="0.2">
      <c r="A41" s="49">
        <f t="shared" si="3"/>
        <v>6</v>
      </c>
      <c r="B41" s="46">
        <v>3.4521705895083303</v>
      </c>
      <c r="C41" s="138">
        <v>243.87028736471612</v>
      </c>
      <c r="D41" s="46">
        <v>3.4521705895083303</v>
      </c>
      <c r="E41" s="52">
        <v>375482.23850905255</v>
      </c>
      <c r="F41" s="37"/>
      <c r="G41" s="48" t="s">
        <v>26</v>
      </c>
      <c r="H41" s="49" t="s">
        <v>27</v>
      </c>
      <c r="I41" s="50">
        <v>1965</v>
      </c>
      <c r="J41" s="51">
        <v>108767</v>
      </c>
      <c r="K41" s="36"/>
      <c r="L41" s="51">
        <v>122.55022612312194</v>
      </c>
      <c r="M41" s="37"/>
      <c r="N41" s="51"/>
      <c r="O41" s="37"/>
      <c r="P41" s="51">
        <v>121.32006124159416</v>
      </c>
      <c r="Q41" s="37"/>
      <c r="R41" s="51">
        <v>26525039.545798078</v>
      </c>
      <c r="S41" s="37"/>
      <c r="T41" s="51">
        <v>243.87028736471612</v>
      </c>
      <c r="U41" s="37"/>
      <c r="V41" s="46">
        <v>3.4521705895083303</v>
      </c>
      <c r="X41" s="52">
        <v>375482.23850905255</v>
      </c>
    </row>
    <row r="42" spans="1:24" x14ac:dyDescent="0.2">
      <c r="A42" s="49">
        <f t="shared" si="3"/>
        <v>7</v>
      </c>
      <c r="B42" s="46">
        <v>3.0114463528560944</v>
      </c>
      <c r="C42" s="138">
        <v>180.32878709730386</v>
      </c>
      <c r="D42" s="46">
        <v>3.0114463528560944</v>
      </c>
      <c r="E42" s="52">
        <v>864893.41543297598</v>
      </c>
      <c r="G42" s="48" t="s">
        <v>28</v>
      </c>
      <c r="H42" s="49" t="s">
        <v>29</v>
      </c>
      <c r="I42" s="50">
        <v>1951</v>
      </c>
      <c r="J42" s="51">
        <v>287202</v>
      </c>
      <c r="K42" s="36"/>
      <c r="L42" s="51">
        <v>90.523009257512783</v>
      </c>
      <c r="N42" s="51"/>
      <c r="P42" s="51">
        <v>89.805777839791048</v>
      </c>
      <c r="R42" s="51">
        <v>51790788.311919861</v>
      </c>
      <c r="S42" s="37"/>
      <c r="T42" s="51">
        <v>180.32878709730386</v>
      </c>
      <c r="V42" s="46">
        <v>3.0114463528560944</v>
      </c>
      <c r="X42" s="52">
        <v>864893.41543297598</v>
      </c>
    </row>
    <row r="43" spans="1:24" s="152" customFormat="1" x14ac:dyDescent="0.2">
      <c r="A43" s="180"/>
      <c r="C43" s="182"/>
      <c r="D43" s="182"/>
      <c r="E43" s="152">
        <f>SUM(E36:E42)</f>
        <v>4926500.8852662109</v>
      </c>
      <c r="F43" s="183"/>
      <c r="H43" s="184"/>
      <c r="I43" s="185"/>
      <c r="J43" s="186">
        <f>SUM(J36:J42)</f>
        <v>1146720</v>
      </c>
      <c r="K43" s="187"/>
      <c r="L43" s="186"/>
      <c r="M43" s="183"/>
      <c r="N43" s="186"/>
      <c r="O43" s="183"/>
      <c r="P43" s="186"/>
      <c r="Q43" s="183"/>
      <c r="R43" s="186">
        <f>SUM(R36:R42)</f>
        <v>337618442.37656116</v>
      </c>
      <c r="S43" s="188"/>
      <c r="T43" s="186">
        <f>R43/J43</f>
        <v>294.42099411936755</v>
      </c>
      <c r="U43" s="8"/>
      <c r="V43" s="189">
        <f>X43/J43</f>
        <v>4.2961672293726547</v>
      </c>
      <c r="W43" s="190"/>
      <c r="X43" s="152">
        <f>SUM(X36:X42)</f>
        <v>4926500.8852662109</v>
      </c>
    </row>
    <row r="44" spans="1:24" s="152" customFormat="1" x14ac:dyDescent="0.2">
      <c r="A44" s="180"/>
      <c r="C44" s="182"/>
      <c r="D44" s="182"/>
      <c r="F44" s="183"/>
      <c r="H44" s="184"/>
      <c r="I44" s="185"/>
      <c r="J44" s="186"/>
      <c r="K44" s="187"/>
      <c r="L44" s="186"/>
      <c r="M44" s="183"/>
      <c r="N44" s="186"/>
      <c r="O44" s="183"/>
      <c r="P44" s="186"/>
      <c r="Q44" s="183"/>
      <c r="R44" s="186"/>
      <c r="S44" s="188"/>
      <c r="T44" s="186"/>
      <c r="U44" s="8"/>
      <c r="V44" s="189"/>
      <c r="W44" s="190"/>
    </row>
    <row r="45" spans="1:24" s="11" customFormat="1" x14ac:dyDescent="0.2">
      <c r="A45" s="181" t="s">
        <v>51</v>
      </c>
      <c r="B45" s="226" t="s">
        <v>54</v>
      </c>
      <c r="C45" s="132"/>
      <c r="D45" s="129"/>
      <c r="E45" s="128"/>
      <c r="F45" s="8"/>
      <c r="G45" s="130"/>
      <c r="H45" s="114"/>
      <c r="I45" s="131"/>
      <c r="J45" s="132"/>
      <c r="K45" s="36"/>
      <c r="L45" s="132"/>
      <c r="M45" s="8"/>
      <c r="N45" s="132"/>
      <c r="O45" s="8"/>
      <c r="P45" s="132"/>
      <c r="Q45" s="8"/>
      <c r="R45" s="132"/>
      <c r="S45" s="37"/>
      <c r="T45" s="132"/>
      <c r="U45" s="8"/>
      <c r="V45" s="129"/>
      <c r="X45" s="128"/>
    </row>
    <row r="46" spans="1:24" x14ac:dyDescent="0.2">
      <c r="A46" s="42">
        <v>1</v>
      </c>
      <c r="B46" s="39">
        <v>6.8632936202480561</v>
      </c>
      <c r="C46" s="137">
        <v>353.72842316875301</v>
      </c>
      <c r="D46" s="39">
        <v>6.8632936202480561</v>
      </c>
      <c r="E46" s="45">
        <v>3429395.6498165866</v>
      </c>
      <c r="G46" s="41" t="s">
        <v>38</v>
      </c>
      <c r="H46" s="42">
        <v>612</v>
      </c>
      <c r="I46" s="43">
        <v>1971</v>
      </c>
      <c r="J46" s="44">
        <v>499672</v>
      </c>
      <c r="K46" s="36"/>
      <c r="L46" s="44">
        <v>106.31335654401113</v>
      </c>
      <c r="N46" s="44"/>
      <c r="P46" s="44">
        <v>247.41506662474194</v>
      </c>
      <c r="R46" s="44">
        <v>176748188.66157717</v>
      </c>
      <c r="S46" s="37"/>
      <c r="T46" s="44">
        <v>353.72842316875301</v>
      </c>
      <c r="V46" s="39">
        <v>6.8632936202480561</v>
      </c>
      <c r="X46" s="45">
        <v>3429395.6498165866</v>
      </c>
    </row>
    <row r="47" spans="1:24" x14ac:dyDescent="0.2">
      <c r="A47" s="42">
        <f t="shared" ref="A47:A51" si="4">A46+1</f>
        <v>2</v>
      </c>
      <c r="B47" s="39">
        <v>5.9390194982289986</v>
      </c>
      <c r="C47" s="137">
        <v>301.90298256535107</v>
      </c>
      <c r="D47" s="39">
        <v>5.9390194982289986</v>
      </c>
      <c r="E47" s="45">
        <v>355771.02402190992</v>
      </c>
      <c r="G47" s="41" t="s">
        <v>41</v>
      </c>
      <c r="H47" s="42" t="s">
        <v>42</v>
      </c>
      <c r="I47" s="43">
        <v>1960</v>
      </c>
      <c r="J47" s="44">
        <v>59904</v>
      </c>
      <c r="K47" s="36"/>
      <c r="L47" s="44">
        <v>87.370163862484276</v>
      </c>
      <c r="N47" s="44"/>
      <c r="P47" s="44">
        <v>214.53281870286679</v>
      </c>
      <c r="R47" s="44">
        <v>18085196.267594792</v>
      </c>
      <c r="S47" s="37"/>
      <c r="T47" s="44">
        <v>301.90298256535107</v>
      </c>
      <c r="V47" s="39">
        <v>5.9390194982289986</v>
      </c>
      <c r="X47" s="45">
        <v>355771.02402190992</v>
      </c>
    </row>
    <row r="48" spans="1:24" x14ac:dyDescent="0.2">
      <c r="A48" s="49">
        <f t="shared" si="4"/>
        <v>3</v>
      </c>
      <c r="B48" s="46">
        <v>5.0055492325073461</v>
      </c>
      <c r="C48" s="138">
        <v>353.81969632741135</v>
      </c>
      <c r="D48" s="46">
        <v>5.0055492325073461</v>
      </c>
      <c r="E48" s="52">
        <v>364273.8398464896</v>
      </c>
      <c r="F48" s="37"/>
      <c r="G48" s="48" t="s">
        <v>36</v>
      </c>
      <c r="H48" s="49" t="s">
        <v>37</v>
      </c>
      <c r="I48" s="50">
        <v>1915</v>
      </c>
      <c r="J48" s="51">
        <v>72774</v>
      </c>
      <c r="K48" s="36"/>
      <c r="L48" s="51">
        <v>251.26087694065311</v>
      </c>
      <c r="M48" s="37"/>
      <c r="N48" s="51"/>
      <c r="O48" s="37"/>
      <c r="P48" s="51">
        <v>102.55881938675829</v>
      </c>
      <c r="Q48" s="37"/>
      <c r="R48" s="51">
        <v>25748874.580531035</v>
      </c>
      <c r="S48" s="37"/>
      <c r="T48" s="51">
        <v>353.81969632741135</v>
      </c>
      <c r="U48" s="37"/>
      <c r="V48" s="46">
        <v>5.0055492325073461</v>
      </c>
      <c r="X48" s="52">
        <v>364273.8398464896</v>
      </c>
    </row>
    <row r="49" spans="1:24" x14ac:dyDescent="0.2">
      <c r="A49" s="42">
        <f t="shared" si="4"/>
        <v>4</v>
      </c>
      <c r="B49" s="39">
        <v>4.8031392720611548</v>
      </c>
      <c r="C49" s="137">
        <v>360.7373912977165</v>
      </c>
      <c r="D49" s="39">
        <v>4.8031392720611548</v>
      </c>
      <c r="E49" s="45">
        <v>377036.8265782565</v>
      </c>
      <c r="G49" s="41" t="s">
        <v>24</v>
      </c>
      <c r="H49" s="42" t="s">
        <v>25</v>
      </c>
      <c r="I49" s="43">
        <v>1964</v>
      </c>
      <c r="J49" s="44">
        <v>78498</v>
      </c>
      <c r="K49" s="36"/>
      <c r="L49" s="44">
        <v>84.040768886276112</v>
      </c>
      <c r="N49" s="44"/>
      <c r="P49" s="44">
        <v>276.69662241144044</v>
      </c>
      <c r="R49" s="44">
        <v>28317163.74208815</v>
      </c>
      <c r="S49" s="37"/>
      <c r="T49" s="44">
        <v>360.7373912977165</v>
      </c>
      <c r="V49" s="39">
        <v>4.8031392720611548</v>
      </c>
      <c r="X49" s="45">
        <v>377036.8265782565</v>
      </c>
    </row>
    <row r="50" spans="1:24" x14ac:dyDescent="0.2">
      <c r="A50" s="42">
        <f t="shared" si="4"/>
        <v>5</v>
      </c>
      <c r="B50" s="39">
        <v>6.2837634201586097</v>
      </c>
      <c r="C50" s="137">
        <v>445.00269079222335</v>
      </c>
      <c r="D50" s="39">
        <v>6.2837634201586097</v>
      </c>
      <c r="E50" s="45">
        <v>608060.93487848819</v>
      </c>
      <c r="F50" s="37"/>
      <c r="G50" s="41" t="s">
        <v>21</v>
      </c>
      <c r="H50" s="42">
        <v>629</v>
      </c>
      <c r="I50" s="43">
        <v>1989</v>
      </c>
      <c r="J50" s="44">
        <v>96767</v>
      </c>
      <c r="K50" s="36"/>
      <c r="L50" s="44">
        <v>138.86843593223008</v>
      </c>
      <c r="M50" s="37"/>
      <c r="N50" s="44"/>
      <c r="O50" s="37"/>
      <c r="P50" s="44">
        <v>306.13425485999323</v>
      </c>
      <c r="Q50" s="37"/>
      <c r="R50" s="44">
        <v>43061575.379891075</v>
      </c>
      <c r="S50" s="37"/>
      <c r="T50" s="44">
        <v>445.00269079222335</v>
      </c>
      <c r="U50" s="37"/>
      <c r="V50" s="39">
        <v>6.2837634201586097</v>
      </c>
      <c r="X50" s="45">
        <v>608060.93487848819</v>
      </c>
    </row>
    <row r="51" spans="1:24" x14ac:dyDescent="0.2">
      <c r="A51" s="49">
        <f t="shared" si="4"/>
        <v>6</v>
      </c>
      <c r="B51" s="46">
        <v>4.4358924359137974</v>
      </c>
      <c r="C51" s="138">
        <v>237.03621933750654</v>
      </c>
      <c r="D51" s="46">
        <v>4.4358924359137974</v>
      </c>
      <c r="E51" s="52">
        <v>577983.47672226012</v>
      </c>
      <c r="F51" s="37"/>
      <c r="G51" s="48" t="s">
        <v>35</v>
      </c>
      <c r="H51" s="49">
        <v>637</v>
      </c>
      <c r="I51" s="50">
        <v>1998</v>
      </c>
      <c r="J51" s="51">
        <v>130297</v>
      </c>
      <c r="K51" s="36"/>
      <c r="L51" s="51">
        <v>112.46629424400653</v>
      </c>
      <c r="M51" s="37"/>
      <c r="N51" s="51"/>
      <c r="O51" s="37"/>
      <c r="P51" s="51">
        <v>124.5699250935</v>
      </c>
      <c r="Q51" s="37"/>
      <c r="R51" s="51">
        <v>30885108.27101909</v>
      </c>
      <c r="S51" s="37"/>
      <c r="T51" s="51">
        <v>237.03621933750654</v>
      </c>
      <c r="U51" s="37"/>
      <c r="V51" s="46">
        <v>4.4358924359137974</v>
      </c>
      <c r="X51" s="52">
        <v>577983.47672226012</v>
      </c>
    </row>
    <row r="52" spans="1:24" s="152" customFormat="1" x14ac:dyDescent="0.2">
      <c r="A52" s="180"/>
      <c r="C52" s="182"/>
      <c r="D52" s="182"/>
      <c r="E52" s="152">
        <f>SUM(E46:E51)</f>
        <v>5712521.7518639909</v>
      </c>
      <c r="F52" s="183"/>
      <c r="H52" s="184"/>
      <c r="I52" s="185"/>
      <c r="J52" s="186">
        <f>SUM(J46:J51)</f>
        <v>937912</v>
      </c>
      <c r="K52" s="187"/>
      <c r="L52" s="186"/>
      <c r="M52" s="183"/>
      <c r="N52" s="186"/>
      <c r="O52" s="183"/>
      <c r="P52" s="186"/>
      <c r="Q52" s="183"/>
      <c r="R52" s="186">
        <f>SUM(R46:R51)</f>
        <v>322846106.90270132</v>
      </c>
      <c r="S52" s="188"/>
      <c r="T52" s="186">
        <f>R52/J52</f>
        <v>344.21790839940348</v>
      </c>
      <c r="U52" s="8"/>
      <c r="V52" s="189">
        <f>X52/J52</f>
        <v>6.0906798845349996</v>
      </c>
      <c r="W52" s="190"/>
      <c r="X52" s="152">
        <f>SUM(X46:X51)</f>
        <v>5712521.7518639909</v>
      </c>
    </row>
    <row r="53" spans="1:24" s="152" customFormat="1" x14ac:dyDescent="0.2">
      <c r="A53" s="180"/>
      <c r="C53" s="182"/>
      <c r="D53" s="182"/>
      <c r="F53" s="183"/>
      <c r="H53" s="184"/>
      <c r="I53" s="185"/>
      <c r="J53" s="186"/>
      <c r="K53" s="187"/>
      <c r="L53" s="186"/>
      <c r="M53" s="183"/>
      <c r="N53" s="186"/>
      <c r="O53" s="183"/>
      <c r="P53" s="186"/>
      <c r="Q53" s="183"/>
      <c r="R53" s="186"/>
      <c r="S53" s="188"/>
      <c r="T53" s="202" t="s">
        <v>48</v>
      </c>
      <c r="U53" s="8"/>
      <c r="V53" s="202" t="s">
        <v>48</v>
      </c>
      <c r="W53" s="190"/>
    </row>
    <row r="54" spans="1:24" s="11" customFormat="1" x14ac:dyDescent="0.2">
      <c r="A54" s="11" t="s">
        <v>53</v>
      </c>
      <c r="C54" s="37"/>
      <c r="D54" s="125"/>
      <c r="E54" s="3">
        <f>E43+E52</f>
        <v>10639022.637130201</v>
      </c>
      <c r="F54" s="8"/>
      <c r="G54" s="126"/>
      <c r="H54" s="35"/>
      <c r="I54" s="127"/>
      <c r="J54" s="37">
        <f>J43+J52</f>
        <v>2084632</v>
      </c>
      <c r="K54" s="36"/>
      <c r="L54" s="37"/>
      <c r="M54" s="8"/>
      <c r="N54" s="37"/>
      <c r="O54" s="8"/>
      <c r="P54" s="37"/>
      <c r="Q54" s="8"/>
      <c r="R54" s="37">
        <f>R43+R52</f>
        <v>660464549.27926254</v>
      </c>
      <c r="S54" s="37"/>
      <c r="U54" s="8"/>
      <c r="X54" s="3">
        <f>X43+X52</f>
        <v>10639022.637130201</v>
      </c>
    </row>
    <row r="55" spans="1:24" s="11" customFormat="1" x14ac:dyDescent="0.2">
      <c r="C55" s="37"/>
      <c r="D55" s="125"/>
      <c r="E55" s="37"/>
      <c r="F55" s="8"/>
      <c r="G55" s="126"/>
      <c r="H55" s="35"/>
      <c r="I55" s="127"/>
      <c r="J55" s="37"/>
      <c r="K55" s="36"/>
      <c r="L55" s="37"/>
      <c r="M55" s="8"/>
      <c r="N55" s="37"/>
      <c r="O55" s="8"/>
      <c r="P55" s="37"/>
      <c r="Q55" s="8"/>
      <c r="R55" s="37"/>
      <c r="S55" s="37"/>
      <c r="U55" s="8"/>
      <c r="X55" s="37"/>
    </row>
    <row r="56" spans="1:24" s="11" customFormat="1" x14ac:dyDescent="0.2">
      <c r="A56" s="200" t="s">
        <v>44</v>
      </c>
      <c r="B56" s="198"/>
      <c r="C56" s="132"/>
      <c r="D56" s="129"/>
      <c r="E56" s="128"/>
      <c r="F56" s="8"/>
      <c r="G56" s="130"/>
      <c r="H56" s="114"/>
      <c r="I56" s="131"/>
      <c r="J56" s="132"/>
      <c r="K56" s="36"/>
      <c r="L56" s="132"/>
      <c r="M56" s="8"/>
      <c r="N56" s="132"/>
      <c r="O56" s="8"/>
      <c r="P56" s="132"/>
      <c r="Q56" s="8"/>
      <c r="R56" s="132"/>
      <c r="S56" s="37"/>
      <c r="T56" s="132"/>
      <c r="U56" s="8"/>
      <c r="V56" s="129"/>
      <c r="X56" s="128"/>
    </row>
    <row r="57" spans="1:24" x14ac:dyDescent="0.2">
      <c r="A57" s="49">
        <v>1</v>
      </c>
      <c r="B57" s="46">
        <v>5.3359916447092406</v>
      </c>
      <c r="C57" s="138">
        <v>349.77467410552714</v>
      </c>
      <c r="D57" s="46">
        <v>5.3359916447092406</v>
      </c>
      <c r="E57" s="52">
        <v>1193271.8035313934</v>
      </c>
      <c r="G57" s="48" t="s">
        <v>39</v>
      </c>
      <c r="H57" s="49" t="s">
        <v>40</v>
      </c>
      <c r="I57" s="50">
        <v>1970</v>
      </c>
      <c r="J57" s="51">
        <v>223627</v>
      </c>
      <c r="K57" s="36"/>
      <c r="L57" s="51">
        <v>117.09096963581541</v>
      </c>
      <c r="N57" s="51"/>
      <c r="P57" s="51">
        <v>232.6837044697117</v>
      </c>
      <c r="R57" s="51">
        <v>78219061.046196714</v>
      </c>
      <c r="S57" s="37"/>
      <c r="T57" s="51">
        <v>349.77467410552714</v>
      </c>
      <c r="V57" s="46">
        <v>5.3359916447092406</v>
      </c>
      <c r="X57" s="52">
        <v>1193271.8035313934</v>
      </c>
    </row>
    <row r="58" spans="1:24" s="190" customFormat="1" x14ac:dyDescent="0.2">
      <c r="A58" s="193"/>
      <c r="C58" s="188"/>
      <c r="D58" s="188"/>
      <c r="E58" s="190">
        <f>SUM(E57)</f>
        <v>1193271.8035313934</v>
      </c>
      <c r="F58" s="183"/>
      <c r="H58" s="194"/>
      <c r="I58" s="195"/>
      <c r="J58" s="150">
        <f>SUM(J57)</f>
        <v>223627</v>
      </c>
      <c r="K58" s="196"/>
      <c r="L58" s="150"/>
      <c r="M58" s="183"/>
      <c r="N58" s="150"/>
      <c r="O58" s="183"/>
      <c r="P58" s="150"/>
      <c r="Q58" s="183"/>
      <c r="R58" s="150">
        <f>SUM(R57)</f>
        <v>78219061.046196714</v>
      </c>
      <c r="S58" s="188"/>
      <c r="T58" s="197"/>
      <c r="U58" s="183"/>
      <c r="V58" s="188"/>
      <c r="X58" s="190">
        <f>SUM(X57)</f>
        <v>1193271.8035313934</v>
      </c>
    </row>
    <row r="60" spans="1:24" x14ac:dyDescent="0.2">
      <c r="J60" s="6" t="s">
        <v>12</v>
      </c>
    </row>
    <row r="62" spans="1:24" x14ac:dyDescent="0.2">
      <c r="J62" s="6" t="s">
        <v>12</v>
      </c>
    </row>
    <row r="67" spans="1:24" x14ac:dyDescent="0.2">
      <c r="E67" s="3" t="s">
        <v>12</v>
      </c>
    </row>
    <row r="69" spans="1:24" x14ac:dyDescent="0.2">
      <c r="A69" s="47">
        <f>A25+1</f>
        <v>15</v>
      </c>
      <c r="B69" s="46">
        <v>2.430690993758732</v>
      </c>
      <c r="C69" s="138">
        <v>198.14211293488532</v>
      </c>
      <c r="D69" s="46">
        <v>2.430690993758732</v>
      </c>
      <c r="E69" s="52">
        <v>375281.67459939193</v>
      </c>
      <c r="F69" s="37"/>
      <c r="G69" s="48" t="str">
        <f>'[1]Energy Intensity'!A108</f>
        <v>Matthaei</v>
      </c>
      <c r="H69" s="49" t="str">
        <f>'[1]Energy Intensity'!B108</f>
        <v>080</v>
      </c>
      <c r="I69" s="50">
        <f>'[1]Energy Intensity'!C108</f>
        <v>1967</v>
      </c>
      <c r="J69" s="51">
        <f>'[1]Energy Intensity'!D108</f>
        <v>154393</v>
      </c>
      <c r="K69" s="36"/>
      <c r="L69" s="51">
        <f>'[1]Energy Intensity'!G108</f>
        <v>60.662983425414367</v>
      </c>
      <c r="M69" s="37"/>
      <c r="N69" s="51"/>
      <c r="O69" s="37"/>
      <c r="P69" s="51">
        <f>'[1]Energy Intensity'!O108</f>
        <v>137.47912950947097</v>
      </c>
      <c r="Q69" s="37"/>
      <c r="R69" s="51">
        <f>'[1]Energy Intensity'!W108</f>
        <v>30591755.242355749</v>
      </c>
      <c r="S69" s="37"/>
      <c r="T69" s="51">
        <f t="shared" ref="T69:T89" si="5">R69/J69</f>
        <v>198.14211293488532</v>
      </c>
      <c r="U69" s="37"/>
      <c r="V69" s="46">
        <f>'[1]Energy Intensity'!U108</f>
        <v>2.430690993758732</v>
      </c>
      <c r="X69" s="52">
        <f>V69*J69</f>
        <v>375281.67459939193</v>
      </c>
    </row>
    <row r="70" spans="1:24" x14ac:dyDescent="0.2">
      <c r="A70" s="40">
        <f t="shared" ref="A70:A92" si="6">A69+1</f>
        <v>16</v>
      </c>
      <c r="B70" s="39">
        <v>2.1702539602990023</v>
      </c>
      <c r="C70" s="137">
        <v>162.13011843868782</v>
      </c>
      <c r="D70" s="39">
        <v>2.1702539602990023</v>
      </c>
      <c r="E70" s="45">
        <v>368927.98147310829</v>
      </c>
      <c r="G70" s="41" t="str">
        <f>'[1]Energy Intensity'!A44</f>
        <v>Law Buildings</v>
      </c>
      <c r="H70" s="42" t="str">
        <f>'[1]Energy Intensity'!B44</f>
        <v>053,046,049</v>
      </c>
      <c r="I70" s="43" t="str">
        <f>'[1]Energy Intensity'!C44</f>
        <v>1966,2000</v>
      </c>
      <c r="J70" s="44">
        <f>'[1]Energy Intensity'!D44</f>
        <v>169993</v>
      </c>
      <c r="K70" s="36"/>
      <c r="L70" s="44">
        <f>'[1]Energy Intensity'!G44</f>
        <v>61.194812272330559</v>
      </c>
      <c r="N70" s="44"/>
      <c r="P70" s="44">
        <f>'[1]Energy Intensity'!O44</f>
        <v>100.93530616635724</v>
      </c>
      <c r="R70" s="44">
        <f>'[1]Energy Intensity'!$W$44</f>
        <v>27560985.223747857</v>
      </c>
      <c r="S70" s="37"/>
      <c r="T70" s="44">
        <f t="shared" si="5"/>
        <v>162.13011843868782</v>
      </c>
      <c r="V70" s="39">
        <f>'[1]Energy Intensity'!U44</f>
        <v>2.1702539602990023</v>
      </c>
      <c r="X70" s="45">
        <f>'[1]Energy Intensity'!$T$44</f>
        <v>368927.98147310829</v>
      </c>
    </row>
    <row r="71" spans="1:24" x14ac:dyDescent="0.2">
      <c r="A71" s="40">
        <f t="shared" si="6"/>
        <v>17</v>
      </c>
      <c r="B71" s="39">
        <v>1.7874113141424837</v>
      </c>
      <c r="C71" s="137">
        <v>115.04007631824064</v>
      </c>
      <c r="D71" s="39">
        <v>1.7874113141424837</v>
      </c>
      <c r="E71" s="45">
        <v>398346.06029242219</v>
      </c>
      <c r="F71" s="37"/>
      <c r="G71" s="41" t="str">
        <f>'[1]Energy Intensity'!A45</f>
        <v>Manoogian &amp; Gen Lectures</v>
      </c>
      <c r="H71" s="42" t="str">
        <f>'[1]Energy Intensity'!B45</f>
        <v>155 &amp; 150</v>
      </c>
      <c r="I71" s="43" t="str">
        <f>'[1]Energy Intensity'!C45</f>
        <v>1970,1971</v>
      </c>
      <c r="J71" s="44">
        <f>'[1]Energy Intensity'!D45</f>
        <v>222862</v>
      </c>
      <c r="K71" s="36"/>
      <c r="L71" s="44">
        <f>'[1]Energy Intensity'!G45</f>
        <v>40.170906205209405</v>
      </c>
      <c r="M71" s="37"/>
      <c r="N71" s="44"/>
      <c r="O71" s="37"/>
      <c r="P71" s="44">
        <f>'[1]Energy Intensity'!O45</f>
        <v>74.869170113031231</v>
      </c>
      <c r="Q71" s="37"/>
      <c r="R71" s="44">
        <f>'[1]Energy Intensity'!W45</f>
        <v>25638061.488435745</v>
      </c>
      <c r="S71" s="37"/>
      <c r="T71" s="44">
        <f t="shared" si="5"/>
        <v>115.04007631824064</v>
      </c>
      <c r="U71" s="37"/>
      <c r="V71" s="39">
        <f>'[1]Energy Intensity'!U45</f>
        <v>1.7874113141424837</v>
      </c>
      <c r="X71" s="45">
        <f t="shared" ref="X71:X89" si="7">V71*J71</f>
        <v>398346.06029242219</v>
      </c>
    </row>
    <row r="72" spans="1:24" x14ac:dyDescent="0.2">
      <c r="A72" s="47">
        <f t="shared" si="6"/>
        <v>18</v>
      </c>
      <c r="B72" s="46">
        <v>1.7743345396585222</v>
      </c>
      <c r="C72" s="138">
        <v>91.8770987130805</v>
      </c>
      <c r="D72" s="46">
        <v>1.7743345396585222</v>
      </c>
      <c r="E72" s="52">
        <v>519942.12182883505</v>
      </c>
      <c r="F72" s="37"/>
      <c r="G72" s="48" t="str">
        <f>'[1]Energy Intensity'!A70</f>
        <v>Maccabees</v>
      </c>
      <c r="H72" s="49" t="str">
        <f>'[1]Energy Intensity'!B70</f>
        <v>071</v>
      </c>
      <c r="I72" s="50">
        <f>'[1]Energy Intensity'!C70</f>
        <v>1926</v>
      </c>
      <c r="J72" s="51">
        <f>'[1]Energy Intensity'!D70</f>
        <v>293035</v>
      </c>
      <c r="K72" s="36"/>
      <c r="L72" s="51">
        <f>'[1]Energy Intensity'!G70</f>
        <v>63.217538924804195</v>
      </c>
      <c r="M72" s="37"/>
      <c r="N72" s="51"/>
      <c r="O72" s="37"/>
      <c r="P72" s="51">
        <f>'[1]Energy Intensity'!O70</f>
        <v>28.659559788276312</v>
      </c>
      <c r="Q72" s="37"/>
      <c r="R72" s="51">
        <f>'[1]Energy Intensity'!W70</f>
        <v>26923205.621387545</v>
      </c>
      <c r="S72" s="37"/>
      <c r="T72" s="51">
        <f t="shared" si="5"/>
        <v>91.8770987130805</v>
      </c>
      <c r="U72" s="37"/>
      <c r="V72" s="46">
        <f>'[1]Energy Intensity'!U70</f>
        <v>1.7743345396585222</v>
      </c>
      <c r="X72" s="52">
        <f t="shared" si="7"/>
        <v>519942.12182883505</v>
      </c>
    </row>
    <row r="73" spans="1:24" x14ac:dyDescent="0.2">
      <c r="A73" s="40">
        <f t="shared" si="6"/>
        <v>19</v>
      </c>
      <c r="B73" s="39">
        <v>1.7608823311105308</v>
      </c>
      <c r="C73" s="137">
        <v>106.37944044333079</v>
      </c>
      <c r="D73" s="39">
        <v>1.7608823311105308</v>
      </c>
      <c r="E73" s="45">
        <v>552672.28932468232</v>
      </c>
      <c r="G73" s="41" t="str">
        <f>'[1]Energy Intensity'!A87</f>
        <v>Under Grad Library</v>
      </c>
      <c r="H73" s="42" t="str">
        <f>'[1]Energy Intensity'!B87</f>
        <v>096</v>
      </c>
      <c r="I73" s="43">
        <f>'[1]Energy Intensity'!C87</f>
        <v>1997</v>
      </c>
      <c r="J73" s="44">
        <f>'[1]Energy Intensity'!D87</f>
        <v>313861</v>
      </c>
      <c r="K73" s="36"/>
      <c r="L73" s="44">
        <f>'[1]Energy Intensity'!G87</f>
        <v>54.780199857790869</v>
      </c>
      <c r="N73" s="44"/>
      <c r="P73" s="44">
        <f>'[1]Energy Intensity'!O87</f>
        <v>51.599240585539924</v>
      </c>
      <c r="R73" s="44">
        <f>'[1]Energy Intensity'!W87</f>
        <v>33388357.556984246</v>
      </c>
      <c r="S73" s="37"/>
      <c r="T73" s="44">
        <f t="shared" si="5"/>
        <v>106.37944044333079</v>
      </c>
      <c r="V73" s="39">
        <f>'[1]Energy Intensity'!U87</f>
        <v>1.7608823311105308</v>
      </c>
      <c r="X73" s="45">
        <f t="shared" si="7"/>
        <v>552672.28932468232</v>
      </c>
    </row>
    <row r="74" spans="1:24" x14ac:dyDescent="0.2">
      <c r="A74" s="40">
        <f t="shared" si="6"/>
        <v>20</v>
      </c>
      <c r="B74" s="39">
        <v>1.5781651559391199</v>
      </c>
      <c r="C74" s="137">
        <v>117.15046403576169</v>
      </c>
      <c r="D74" s="39">
        <v>1.5781651559391199</v>
      </c>
      <c r="E74" s="45">
        <v>364360.45854260022</v>
      </c>
      <c r="F74" s="37"/>
      <c r="G74" s="41" t="str">
        <f>'[1]Energy Intensity'!A84</f>
        <v>Purdy Kresge Library</v>
      </c>
      <c r="H74" s="42" t="str">
        <f>'[1]Energy Intensity'!B84</f>
        <v>O26 &amp;027</v>
      </c>
      <c r="I74" s="43" t="str">
        <f>'[1]Energy Intensity'!C84</f>
        <v>1955,1952</v>
      </c>
      <c r="J74" s="44">
        <f>'[1]Energy Intensity'!D84</f>
        <v>230876</v>
      </c>
      <c r="K74" s="36"/>
      <c r="L74" s="44">
        <f>'[1]Energy Intensity'!G84</f>
        <v>53.963712419633985</v>
      </c>
      <c r="M74" s="37"/>
      <c r="N74" s="44"/>
      <c r="O74" s="37"/>
      <c r="P74" s="44">
        <f>'[1]Energy Intensity'!O84</f>
        <v>63.186751616127694</v>
      </c>
      <c r="Q74" s="37"/>
      <c r="R74" s="44">
        <f>'[1]Energy Intensity'!W84</f>
        <v>27047230.534720514</v>
      </c>
      <c r="S74" s="37"/>
      <c r="T74" s="44">
        <f t="shared" si="5"/>
        <v>117.15046403576169</v>
      </c>
      <c r="U74" s="37"/>
      <c r="V74" s="39">
        <f>'[1]Energy Intensity'!U84</f>
        <v>1.5781651559391199</v>
      </c>
      <c r="X74" s="45">
        <f t="shared" si="7"/>
        <v>364360.45854260022</v>
      </c>
    </row>
    <row r="75" spans="1:24" x14ac:dyDescent="0.2">
      <c r="A75" s="47">
        <f t="shared" si="6"/>
        <v>21</v>
      </c>
      <c r="B75" s="46">
        <v>1.1460905238804537</v>
      </c>
      <c r="C75" s="138">
        <v>83.422471529045794</v>
      </c>
      <c r="D75" s="46">
        <v>1.1460905238804537</v>
      </c>
      <c r="E75" s="52">
        <v>484593.43357870507</v>
      </c>
      <c r="G75" s="48" t="str">
        <f>'[1]Energy Intensity'!A48</f>
        <v xml:space="preserve">Old Main </v>
      </c>
      <c r="H75" s="49" t="str">
        <f>'[1]Energy Intensity'!B48</f>
        <v>001</v>
      </c>
      <c r="I75" s="50">
        <f>'[1]Energy Intensity'!C48</f>
        <v>1896</v>
      </c>
      <c r="J75" s="51">
        <f>'[1]Energy Intensity'!D48</f>
        <v>422823</v>
      </c>
      <c r="K75" s="36"/>
      <c r="L75" s="51">
        <f>'[1]Energy Intensity'!G48</f>
        <v>30.846632385645798</v>
      </c>
      <c r="N75" s="51"/>
      <c r="P75" s="51">
        <f>'[1]Energy Intensity'!O48</f>
        <v>52.575839143399989</v>
      </c>
      <c r="R75" s="51">
        <f>'[1]Energy Intensity'!W48</f>
        <v>35272939.67932573</v>
      </c>
      <c r="S75" s="37"/>
      <c r="T75" s="51">
        <f t="shared" si="5"/>
        <v>83.422471529045794</v>
      </c>
      <c r="V75" s="46">
        <f>'[1]Energy Intensity'!U48</f>
        <v>1.1460905238804537</v>
      </c>
      <c r="X75" s="52">
        <f t="shared" si="7"/>
        <v>484593.43357870507</v>
      </c>
    </row>
    <row r="76" spans="1:24" x14ac:dyDescent="0.2">
      <c r="A76" s="40">
        <f t="shared" si="6"/>
        <v>22</v>
      </c>
      <c r="B76" s="45"/>
      <c r="C76" s="137">
        <v>188.10183423925929</v>
      </c>
      <c r="D76" s="39">
        <v>3.0534467431850882</v>
      </c>
      <c r="E76" s="45">
        <v>347641.01860510866</v>
      </c>
      <c r="F76" s="37"/>
      <c r="G76" s="41" t="str">
        <f>'[1]Energy Intensity'!A18</f>
        <v>Mortuary Science</v>
      </c>
      <c r="H76" s="42" t="str">
        <f>'[1]Energy Intensity'!B18</f>
        <v>065, 066, 067</v>
      </c>
      <c r="I76" s="43">
        <f>'[1]Energy Intensity'!C18</f>
        <v>1938</v>
      </c>
      <c r="J76" s="44">
        <f>'[1]Energy Intensity'!D18</f>
        <v>113852</v>
      </c>
      <c r="K76" s="36"/>
      <c r="L76" s="44">
        <f>'[1]Energy Intensity'!G18</f>
        <v>74.347022103930613</v>
      </c>
      <c r="M76" s="37"/>
      <c r="N76" s="44"/>
      <c r="O76" s="37"/>
      <c r="P76" s="44">
        <f>'[1]Energy Intensity'!O18</f>
        <v>113.75481213532868</v>
      </c>
      <c r="Q76" s="37"/>
      <c r="R76" s="44">
        <f>'[1]Energy Intensity'!W18</f>
        <v>21415770.031808149</v>
      </c>
      <c r="S76" s="37"/>
      <c r="T76" s="44">
        <f t="shared" si="5"/>
        <v>188.10183423925929</v>
      </c>
      <c r="U76" s="37"/>
      <c r="V76" s="39">
        <f>'[1]Energy Intensity'!U18</f>
        <v>3.0534467431850882</v>
      </c>
      <c r="X76" s="45">
        <f t="shared" si="7"/>
        <v>347641.01860510866</v>
      </c>
    </row>
    <row r="77" spans="1:24" x14ac:dyDescent="0.2">
      <c r="A77" s="40">
        <f t="shared" si="6"/>
        <v>23</v>
      </c>
      <c r="B77" s="45"/>
      <c r="C77" s="137">
        <v>206.16865602228319</v>
      </c>
      <c r="D77" s="39">
        <v>2.6092270420972845</v>
      </c>
      <c r="E77" s="45">
        <v>326062.05731568718</v>
      </c>
      <c r="F77" s="37"/>
      <c r="G77" s="41" t="str">
        <f>'[1]Energy Intensity'!A41</f>
        <v>Comm Arts, Alumni, Arts</v>
      </c>
      <c r="H77" s="42" t="str">
        <f>'[1]Energy Intensity'!B41</f>
        <v>039,040,042</v>
      </c>
      <c r="I77" s="43">
        <f>'[1]Energy Intensity'!C41</f>
        <v>1956</v>
      </c>
      <c r="J77" s="44">
        <f>'[1]Energy Intensity'!D41</f>
        <v>124965</v>
      </c>
      <c r="K77" s="36"/>
      <c r="L77" s="44">
        <f>'[1]Energy Intensity'!G41</f>
        <v>41.595073776051358</v>
      </c>
      <c r="M77" s="37"/>
      <c r="N77" s="44"/>
      <c r="O77" s="37"/>
      <c r="P77" s="44">
        <f>'[1]Energy Intensity'!O41</f>
        <v>164.57358224623181</v>
      </c>
      <c r="Q77" s="37"/>
      <c r="R77" s="44">
        <f>'[1]Energy Intensity'!W41</f>
        <v>25763866.099824619</v>
      </c>
      <c r="S77" s="37"/>
      <c r="T77" s="44">
        <f t="shared" si="5"/>
        <v>206.16865602228319</v>
      </c>
      <c r="U77" s="37"/>
      <c r="V77" s="39">
        <f>'[1]Energy Intensity'!U41</f>
        <v>2.6092270420972845</v>
      </c>
      <c r="X77" s="45">
        <f t="shared" si="7"/>
        <v>326062.05731568718</v>
      </c>
    </row>
    <row r="78" spans="1:24" x14ac:dyDescent="0.2">
      <c r="A78" s="47">
        <f t="shared" si="6"/>
        <v>24</v>
      </c>
      <c r="B78" s="52"/>
      <c r="C78" s="138">
        <v>114.31234911507303</v>
      </c>
      <c r="D78" s="46">
        <v>2.0521379361895229</v>
      </c>
      <c r="E78" s="52">
        <v>324365.02646998834</v>
      </c>
      <c r="G78" s="48" t="str">
        <f>'[1]Energy Intensity'!A67</f>
        <v>FAB</v>
      </c>
      <c r="H78" s="49" t="str">
        <f>'[1]Energy Intensity'!B67</f>
        <v>130</v>
      </c>
      <c r="I78" s="50">
        <f>'[1]Energy Intensity'!C67</f>
        <v>1990</v>
      </c>
      <c r="J78" s="51">
        <f>'[1]Energy Intensity'!D67</f>
        <v>158062</v>
      </c>
      <c r="K78" s="36"/>
      <c r="L78" s="51">
        <f>'[1]Energy Intensity'!G67</f>
        <v>70.710611052004111</v>
      </c>
      <c r="N78" s="51"/>
      <c r="P78" s="51">
        <f>'[1]Energy Intensity'!O67</f>
        <v>43.601738063068936</v>
      </c>
      <c r="R78" s="51">
        <f>'[1]Energy Intensity'!W67</f>
        <v>18068438.525826674</v>
      </c>
      <c r="S78" s="37"/>
      <c r="T78" s="51">
        <f t="shared" si="5"/>
        <v>114.31234911507303</v>
      </c>
      <c r="V78" s="46">
        <f>'[1]Energy Intensity'!U67</f>
        <v>2.0521379361895229</v>
      </c>
      <c r="X78" s="52">
        <f t="shared" si="7"/>
        <v>324365.02646998834</v>
      </c>
    </row>
    <row r="79" spans="1:24" x14ac:dyDescent="0.2">
      <c r="A79" s="40">
        <f t="shared" si="6"/>
        <v>25</v>
      </c>
      <c r="B79" s="45"/>
      <c r="C79" s="137">
        <v>141.98074953218551</v>
      </c>
      <c r="D79" s="39">
        <v>1.8225807775167404</v>
      </c>
      <c r="E79" s="45">
        <v>298245.29585206188</v>
      </c>
      <c r="F79" s="37"/>
      <c r="G79" s="41" t="str">
        <f>'[1]Energy Intensity'!A55</f>
        <v>State Hall</v>
      </c>
      <c r="H79" s="42" t="str">
        <f>'[1]Energy Intensity'!B55</f>
        <v>016</v>
      </c>
      <c r="I79" s="43">
        <f>'[1]Energy Intensity'!C55</f>
        <v>1948</v>
      </c>
      <c r="J79" s="44">
        <f>'[1]Energy Intensity'!D55</f>
        <v>163639</v>
      </c>
      <c r="K79" s="36"/>
      <c r="L79" s="44">
        <f>'[1]Energy Intensity'!G55</f>
        <v>37.863007080772071</v>
      </c>
      <c r="M79" s="37"/>
      <c r="N79" s="44"/>
      <c r="O79" s="37"/>
      <c r="P79" s="44">
        <f>'[1]Energy Intensity'!O55</f>
        <v>104.11774245141343</v>
      </c>
      <c r="Q79" s="37"/>
      <c r="R79" s="44">
        <f>'[1]Energy Intensity'!W55</f>
        <v>23233587.872697305</v>
      </c>
      <c r="S79" s="37"/>
      <c r="T79" s="44">
        <f t="shared" si="5"/>
        <v>141.98074953218551</v>
      </c>
      <c r="U79" s="37"/>
      <c r="V79" s="39">
        <f>'[1]Energy Intensity'!U55</f>
        <v>1.8225807775167404</v>
      </c>
      <c r="X79" s="45">
        <f t="shared" si="7"/>
        <v>298245.29585206188</v>
      </c>
    </row>
    <row r="80" spans="1:24" x14ac:dyDescent="0.2">
      <c r="A80" s="47">
        <f t="shared" si="6"/>
        <v>26</v>
      </c>
      <c r="B80" s="52"/>
      <c r="C80" s="138">
        <v>97.018255558796653</v>
      </c>
      <c r="D80" s="46">
        <v>2.1193516508854024</v>
      </c>
      <c r="E80" s="52">
        <v>286453.68848532188</v>
      </c>
      <c r="F80" s="37"/>
      <c r="G80" s="48" t="str">
        <f>'[1]Energy Intensity'!A63</f>
        <v>AAB</v>
      </c>
      <c r="H80" s="49" t="str">
        <f>'[1]Energy Intensity'!B63</f>
        <v>062</v>
      </c>
      <c r="I80" s="50">
        <f>'[1]Energy Intensity'!C63</f>
        <v>1995</v>
      </c>
      <c r="J80" s="51">
        <f>'[1]Energy Intensity'!D63</f>
        <v>135161</v>
      </c>
      <c r="K80" s="36"/>
      <c r="L80" s="51">
        <f>'[1]Energy Intensity'!G63</f>
        <v>62.467960982422781</v>
      </c>
      <c r="M80" s="37"/>
      <c r="N80" s="51"/>
      <c r="O80" s="37"/>
      <c r="P80" s="51">
        <f>'[1]Energy Intensity'!O63</f>
        <v>34.550294576373865</v>
      </c>
      <c r="Q80" s="37"/>
      <c r="R80" s="51">
        <f>'[1]Energy Intensity'!W63</f>
        <v>13113084.439582514</v>
      </c>
      <c r="S80" s="37"/>
      <c r="T80" s="51">
        <f t="shared" si="5"/>
        <v>97.018255558796653</v>
      </c>
      <c r="U80" s="37"/>
      <c r="V80" s="46">
        <f>'[1]Energy Intensity'!U63</f>
        <v>2.1193516508854024</v>
      </c>
      <c r="X80" s="52">
        <f t="shared" si="7"/>
        <v>286453.68848532188</v>
      </c>
    </row>
    <row r="81" spans="1:26" x14ac:dyDescent="0.2">
      <c r="A81" s="40">
        <f t="shared" si="6"/>
        <v>27</v>
      </c>
      <c r="B81" s="45"/>
      <c r="C81" s="137">
        <v>134.18731465823944</v>
      </c>
      <c r="D81" s="39">
        <v>1.9675331625623358</v>
      </c>
      <c r="E81" s="45">
        <v>252404.99175930925</v>
      </c>
      <c r="F81" s="37"/>
      <c r="G81" s="41" t="str">
        <f>'[1]Energy Intensity'!A73</f>
        <v>Rackham Memorial Bldg</v>
      </c>
      <c r="H81" s="42" t="str">
        <f>'[1]Energy Intensity'!B73</f>
        <v>499</v>
      </c>
      <c r="I81" s="43">
        <f>'[1]Energy Intensity'!C73</f>
        <v>1942</v>
      </c>
      <c r="J81" s="44">
        <f>'[1]Energy Intensity'!D73</f>
        <v>128285</v>
      </c>
      <c r="K81" s="36"/>
      <c r="L81" s="44">
        <f>'[1]Energy Intensity'!G73</f>
        <v>40.386239110859414</v>
      </c>
      <c r="M81" s="37"/>
      <c r="N81" s="44"/>
      <c r="O81" s="37"/>
      <c r="P81" s="44">
        <f>'[1]Energy Intensity'!O73</f>
        <v>93.801075547380023</v>
      </c>
      <c r="Q81" s="37"/>
      <c r="R81" s="44">
        <f>'[1]Energy Intensity'!W73</f>
        <v>17214219.660932247</v>
      </c>
      <c r="S81" s="37"/>
      <c r="T81" s="44">
        <f t="shared" si="5"/>
        <v>134.18731465823944</v>
      </c>
      <c r="U81" s="37"/>
      <c r="V81" s="39">
        <f>'[1]Energy Intensity'!U73</f>
        <v>1.9675331625623358</v>
      </c>
      <c r="X81" s="45">
        <f t="shared" si="7"/>
        <v>252404.99175930925</v>
      </c>
    </row>
    <row r="82" spans="1:26" x14ac:dyDescent="0.2">
      <c r="A82" s="40">
        <f t="shared" si="6"/>
        <v>28</v>
      </c>
      <c r="B82" s="45"/>
      <c r="C82" s="137">
        <v>147.46933282597999</v>
      </c>
      <c r="D82" s="39">
        <v>2.031544659558477</v>
      </c>
      <c r="E82" s="45">
        <v>244029.14450616424</v>
      </c>
      <c r="F82" s="37"/>
      <c r="G82" s="41" t="str">
        <f>'[1]Energy Intensity'!A88</f>
        <v>Medical Education Commons</v>
      </c>
      <c r="H82" s="42">
        <f>'[1]Energy Intensity'!B88</f>
        <v>608</v>
      </c>
      <c r="I82" s="43">
        <f>'[1]Energy Intensity'!C88</f>
        <v>1970</v>
      </c>
      <c r="J82" s="44">
        <f>'[1]Energy Intensity'!D88</f>
        <v>120120</v>
      </c>
      <c r="K82" s="36"/>
      <c r="L82" s="44">
        <f>'[1]Energy Intensity'!G88</f>
        <v>48.650080318703353</v>
      </c>
      <c r="M82" s="37"/>
      <c r="N82" s="44"/>
      <c r="O82" s="37"/>
      <c r="P82" s="44">
        <f>'[1]Energy Intensity'!O88</f>
        <v>98.819252507276644</v>
      </c>
      <c r="Q82" s="37"/>
      <c r="R82" s="44">
        <f>'[1]Energy Intensity'!W88</f>
        <v>17714016.259056717</v>
      </c>
      <c r="S82" s="37"/>
      <c r="T82" s="44">
        <f t="shared" si="5"/>
        <v>147.46933282597999</v>
      </c>
      <c r="U82" s="37"/>
      <c r="V82" s="39">
        <f>'[1]Energy Intensity'!U88</f>
        <v>2.031544659558477</v>
      </c>
      <c r="X82" s="45">
        <f t="shared" si="7"/>
        <v>244029.14450616424</v>
      </c>
      <c r="Y82" s="3">
        <f>SUM(X16:X82)</f>
        <v>57802522.094999582</v>
      </c>
      <c r="Z82" s="3">
        <f>Y82/X112</f>
        <v>1194.6602408626445</v>
      </c>
    </row>
    <row r="83" spans="1:26" x14ac:dyDescent="0.2">
      <c r="A83" s="47">
        <f t="shared" si="6"/>
        <v>29</v>
      </c>
      <c r="B83" s="52"/>
      <c r="C83" s="138">
        <v>166.89692407926682</v>
      </c>
      <c r="D83" s="46">
        <v>2.5915219440862849</v>
      </c>
      <c r="E83" s="52">
        <v>229564.78837299536</v>
      </c>
      <c r="G83" s="48" t="str">
        <f>'[1]Energy Intensity'!A40</f>
        <v>Cohn Bldg</v>
      </c>
      <c r="H83" s="49" t="str">
        <f>'[1]Energy Intensity'!B40</f>
        <v>048</v>
      </c>
      <c r="I83" s="50">
        <f>'[1]Energy Intensity'!C40</f>
        <v>1960</v>
      </c>
      <c r="J83" s="51">
        <f>'[1]Energy Intensity'!D40</f>
        <v>88583</v>
      </c>
      <c r="K83" s="36"/>
      <c r="L83" s="51">
        <f>'[1]Energy Intensity'!G40</f>
        <v>59.164208654534264</v>
      </c>
      <c r="N83" s="51"/>
      <c r="P83" s="51">
        <f>'[1]Energy Intensity'!O40</f>
        <v>107.73271542473255</v>
      </c>
      <c r="R83" s="51">
        <f>'[1]Energy Intensity'!W40</f>
        <v>14784230.225713693</v>
      </c>
      <c r="S83" s="37"/>
      <c r="T83" s="51">
        <f t="shared" si="5"/>
        <v>166.89692407926682</v>
      </c>
      <c r="V83" s="46">
        <f>'[1]Energy Intensity'!U40</f>
        <v>2.5915219440862849</v>
      </c>
      <c r="X83" s="52">
        <f t="shared" si="7"/>
        <v>229564.78837299536</v>
      </c>
    </row>
    <row r="84" spans="1:26" x14ac:dyDescent="0.2">
      <c r="A84" s="40">
        <f t="shared" si="6"/>
        <v>30</v>
      </c>
      <c r="B84" s="45"/>
      <c r="C84" s="137">
        <v>172.97569832892322</v>
      </c>
      <c r="D84" s="39">
        <v>3.3258676939111025</v>
      </c>
      <c r="E84" s="45">
        <v>224639.08164983761</v>
      </c>
      <c r="F84" s="37"/>
      <c r="G84" s="41" t="str">
        <f>'[1]Energy Intensity'!A76</f>
        <v>Welcome Center</v>
      </c>
      <c r="H84" s="42" t="str">
        <f>'[1]Energy Intensity'!B76</f>
        <v>082</v>
      </c>
      <c r="I84" s="43">
        <f>'[1]Energy Intensity'!C76</f>
        <v>2002</v>
      </c>
      <c r="J84" s="44">
        <f>'[1]Energy Intensity'!D76</f>
        <v>67543</v>
      </c>
      <c r="K84" s="36"/>
      <c r="L84" s="44">
        <f>'[1]Energy Intensity'!G76</f>
        <v>81.512924761173622</v>
      </c>
      <c r="M84" s="37"/>
      <c r="N84" s="44"/>
      <c r="O84" s="37"/>
      <c r="P84" s="44">
        <f>'[1]Energy Intensity'!O76</f>
        <v>91.462773567749593</v>
      </c>
      <c r="Q84" s="37"/>
      <c r="R84" s="44">
        <f>'[1]Energy Intensity'!W76</f>
        <v>11683297.592230462</v>
      </c>
      <c r="S84" s="37"/>
      <c r="T84" s="44">
        <f t="shared" si="5"/>
        <v>172.97569832892322</v>
      </c>
      <c r="U84" s="37"/>
      <c r="V84" s="39">
        <f>'[1]Energy Intensity'!U76</f>
        <v>3.3258676939111025</v>
      </c>
      <c r="X84" s="45">
        <f t="shared" si="7"/>
        <v>224639.08164983761</v>
      </c>
    </row>
    <row r="85" spans="1:26" x14ac:dyDescent="0.2">
      <c r="A85" s="40">
        <f t="shared" si="6"/>
        <v>31</v>
      </c>
      <c r="B85" s="45"/>
      <c r="C85" s="137">
        <v>148.15097200981367</v>
      </c>
      <c r="D85" s="39">
        <v>1.9647142921863583</v>
      </c>
      <c r="E85" s="45">
        <v>208409.03325796014</v>
      </c>
      <c r="F85" s="37"/>
      <c r="G85" s="41" t="str">
        <f>'[1]Energy Intensity'!A42</f>
        <v>Education Bldg</v>
      </c>
      <c r="H85" s="42" t="str">
        <f>'[1]Energy Intensity'!B42</f>
        <v>140</v>
      </c>
      <c r="I85" s="43">
        <f>'[1]Energy Intensity'!C42</f>
        <v>1960</v>
      </c>
      <c r="J85" s="44">
        <f>'[1]Energy Intensity'!D42</f>
        <v>106076</v>
      </c>
      <c r="K85" s="36"/>
      <c r="L85" s="44">
        <f>'[1]Energy Intensity'!G42</f>
        <v>53.803506394125179</v>
      </c>
      <c r="M85" s="37"/>
      <c r="N85" s="44"/>
      <c r="O85" s="37"/>
      <c r="P85" s="44">
        <f>'[1]Energy Intensity'!O42</f>
        <v>94.347465615688478</v>
      </c>
      <c r="Q85" s="37"/>
      <c r="R85" s="44">
        <f>'[1]Energy Intensity'!W42</f>
        <v>15715262.506912995</v>
      </c>
      <c r="S85" s="37"/>
      <c r="T85" s="44">
        <f t="shared" si="5"/>
        <v>148.15097200981367</v>
      </c>
      <c r="U85" s="37"/>
      <c r="V85" s="39">
        <f>'[1]Energy Intensity'!U42</f>
        <v>1.9647142921863583</v>
      </c>
      <c r="X85" s="45">
        <f t="shared" si="7"/>
        <v>208409.03325796014</v>
      </c>
    </row>
    <row r="86" spans="1:26" x14ac:dyDescent="0.2">
      <c r="A86" s="47">
        <f t="shared" si="6"/>
        <v>32</v>
      </c>
      <c r="B86" s="52"/>
      <c r="C86" s="138">
        <v>122.92370463177119</v>
      </c>
      <c r="D86" s="46">
        <v>1.8904817091333586</v>
      </c>
      <c r="E86" s="52">
        <v>174427.18537489846</v>
      </c>
      <c r="G86" s="48" t="str">
        <f>'[1]Energy Intensity'!A54</f>
        <v>Skillman Knapp Freer</v>
      </c>
      <c r="H86" s="49">
        <f>'[1]Energy Intensity'!B54</f>
        <v>511509510</v>
      </c>
      <c r="I86" s="50" t="str">
        <f>'[1]Energy Intensity'!C54</f>
        <v>1980,1959</v>
      </c>
      <c r="J86" s="51">
        <f>'[1]Energy Intensity'!D54</f>
        <v>92266</v>
      </c>
      <c r="K86" s="36"/>
      <c r="L86" s="51">
        <f>'[1]Energy Intensity'!G54</f>
        <v>37.978282767548443</v>
      </c>
      <c r="N86" s="51"/>
      <c r="P86" s="51">
        <f>'[1]Energy Intensity'!O54</f>
        <v>84.945421864222752</v>
      </c>
      <c r="R86" s="51">
        <f>'[1]Energy Intensity'!W54</f>
        <v>11341678.531555001</v>
      </c>
      <c r="S86" s="37"/>
      <c r="T86" s="51">
        <f t="shared" si="5"/>
        <v>122.92370463177119</v>
      </c>
      <c r="V86" s="46">
        <f>'[1]Energy Intensity'!U54</f>
        <v>1.8904817091333586</v>
      </c>
      <c r="X86" s="52">
        <f t="shared" si="7"/>
        <v>174427.18537489846</v>
      </c>
    </row>
    <row r="87" spans="1:26" x14ac:dyDescent="0.2">
      <c r="A87" s="40">
        <f t="shared" si="6"/>
        <v>33</v>
      </c>
      <c r="B87" s="45"/>
      <c r="C87" s="137">
        <v>59.652168268646996</v>
      </c>
      <c r="D87" s="39">
        <v>1.4606905045766614</v>
      </c>
      <c r="E87" s="45">
        <v>145990.173170419</v>
      </c>
      <c r="F87" s="37"/>
      <c r="G87" s="41" t="str">
        <f>'[1]Energy Intensity'!A47</f>
        <v>Oakland Center</v>
      </c>
      <c r="H87" s="42" t="str">
        <f>'[1]Energy Intensity'!B47</f>
        <v>525</v>
      </c>
      <c r="I87" s="43">
        <f>'[1]Energy Intensity'!C47</f>
        <v>1981</v>
      </c>
      <c r="J87" s="44">
        <f>'[1]Energy Intensity'!D47</f>
        <v>99946</v>
      </c>
      <c r="K87" s="36"/>
      <c r="L87" s="44">
        <f>'[1]Energy Intensity'!G47</f>
        <v>30.272803233746224</v>
      </c>
      <c r="M87" s="37"/>
      <c r="N87" s="44"/>
      <c r="O87" s="37"/>
      <c r="P87" s="44">
        <f>'[1]Energy Intensity'!O47</f>
        <v>29.379365034900768</v>
      </c>
      <c r="Q87" s="37"/>
      <c r="R87" s="44">
        <f>'[1]Energy Intensity'!W47</f>
        <v>5961995.6097781928</v>
      </c>
      <c r="S87" s="37"/>
      <c r="T87" s="44">
        <f t="shared" si="5"/>
        <v>59.652168268646996</v>
      </c>
      <c r="U87" s="37"/>
      <c r="V87" s="39">
        <f>'[1]Energy Intensity'!U47</f>
        <v>1.4606905045766614</v>
      </c>
      <c r="X87" s="45">
        <f t="shared" si="7"/>
        <v>145990.173170419</v>
      </c>
    </row>
    <row r="88" spans="1:26" x14ac:dyDescent="0.2">
      <c r="A88" s="40">
        <f t="shared" si="6"/>
        <v>34</v>
      </c>
      <c r="B88" s="45"/>
      <c r="C88" s="137">
        <v>116.51301423335201</v>
      </c>
      <c r="D88" s="39">
        <v>1.9338390430209693</v>
      </c>
      <c r="E88" s="45">
        <v>143094.41998833662</v>
      </c>
      <c r="F88" s="37"/>
      <c r="G88" s="41" t="str">
        <f>'[1]Energy Intensity'!A85</f>
        <v>Reuther Library</v>
      </c>
      <c r="H88" s="42" t="str">
        <f>'[1]Energy Intensity'!B85</f>
        <v>036</v>
      </c>
      <c r="I88" s="43">
        <f>'[1]Energy Intensity'!C85</f>
        <v>1974</v>
      </c>
      <c r="J88" s="44">
        <f>'[1]Energy Intensity'!D85</f>
        <v>73995</v>
      </c>
      <c r="K88" s="36"/>
      <c r="L88" s="44">
        <f>'[1]Energy Intensity'!G85</f>
        <v>59.335922697479553</v>
      </c>
      <c r="M88" s="37"/>
      <c r="N88" s="44"/>
      <c r="O88" s="37"/>
      <c r="P88" s="44">
        <f>'[1]Energy Intensity'!O85</f>
        <v>57.177091535872464</v>
      </c>
      <c r="Q88" s="37"/>
      <c r="R88" s="44">
        <f>'[1]Energy Intensity'!W85</f>
        <v>8621380.4881968815</v>
      </c>
      <c r="S88" s="37"/>
      <c r="T88" s="44">
        <f t="shared" si="5"/>
        <v>116.51301423335201</v>
      </c>
      <c r="U88" s="37"/>
      <c r="V88" s="39">
        <f>'[1]Energy Intensity'!U85</f>
        <v>1.9338390430209693</v>
      </c>
      <c r="X88" s="45">
        <f t="shared" si="7"/>
        <v>143094.41998833662</v>
      </c>
    </row>
    <row r="89" spans="1:26" x14ac:dyDescent="0.2">
      <c r="A89" s="47">
        <f t="shared" si="6"/>
        <v>35</v>
      </c>
      <c r="B89" s="52"/>
      <c r="C89" s="138">
        <v>223.40823980456412</v>
      </c>
      <c r="D89" s="46">
        <v>3.0762433484426941</v>
      </c>
      <c r="E89" s="52">
        <v>141956.32555723656</v>
      </c>
      <c r="G89" s="48" t="str">
        <f>'[1]Energy Intensity'!A16</f>
        <v>Manufacturing Bldg</v>
      </c>
      <c r="H89" s="49" t="str">
        <f>'[1]Energy Intensity'!B16</f>
        <v>166</v>
      </c>
      <c r="I89" s="50">
        <f>'[1]Energy Intensity'!C16</f>
        <v>1996</v>
      </c>
      <c r="J89" s="51">
        <f>'[1]Energy Intensity'!D16</f>
        <v>46146</v>
      </c>
      <c r="K89" s="36"/>
      <c r="L89" s="51">
        <f>'[1]Energy Intensity'!G16</f>
        <v>61.239717699772342</v>
      </c>
      <c r="N89" s="51"/>
      <c r="P89" s="51">
        <f>'[1]Energy Intensity'!O16</f>
        <v>162.16852210479175</v>
      </c>
      <c r="R89" s="51">
        <f>'[1]Energy Intensity'!W16</f>
        <v>10309396.634021416</v>
      </c>
      <c r="S89" s="37"/>
      <c r="T89" s="51">
        <f t="shared" si="5"/>
        <v>223.40823980456412</v>
      </c>
      <c r="V89" s="46">
        <f>'[1]Energy Intensity'!U16</f>
        <v>3.0762433484426941</v>
      </c>
      <c r="X89" s="52">
        <f t="shared" si="7"/>
        <v>141956.32555723656</v>
      </c>
    </row>
    <row r="90" spans="1:26" x14ac:dyDescent="0.2">
      <c r="A90" s="40">
        <f t="shared" si="6"/>
        <v>36</v>
      </c>
      <c r="B90" s="45"/>
      <c r="C90" s="137">
        <v>243.28523185131559</v>
      </c>
      <c r="D90" s="39">
        <v>4.5097574986607469</v>
      </c>
      <c r="E90" s="45">
        <v>127152.61267473975</v>
      </c>
      <c r="G90" s="41" t="str">
        <f>'[1]Energy Intensity'!A71</f>
        <v>McGregor Conf. Center</v>
      </c>
      <c r="H90" s="42" t="str">
        <f>'[1]Energy Intensity'!B71</f>
        <v>043</v>
      </c>
      <c r="I90" s="43">
        <f>'[1]Energy Intensity'!C71</f>
        <v>0</v>
      </c>
      <c r="J90" s="44">
        <f>'[1]Energy Intensity'!D71</f>
        <v>28195</v>
      </c>
      <c r="K90" s="36"/>
      <c r="L90" s="44">
        <f>'[1]Energy Intensity'!$G$71</f>
        <v>83.354694094697649</v>
      </c>
      <c r="N90" s="44">
        <f>'[1]Energy Intensity'!$K$71</f>
        <v>0</v>
      </c>
      <c r="P90" s="44">
        <f>'[1]Energy Intensity'!$O$71</f>
        <v>159.93053775661795</v>
      </c>
      <c r="R90" s="44">
        <f>'[1]Energy Intensity'!$W$71</f>
        <v>6859427.1120478427</v>
      </c>
      <c r="S90" s="37"/>
      <c r="T90" s="44">
        <f>'[1]Energy Intensity'!$X$71</f>
        <v>243.28523185131559</v>
      </c>
      <c r="V90" s="39">
        <f>'[1]Energy Intensity'!$U$71</f>
        <v>4.5097574986607469</v>
      </c>
      <c r="X90" s="45">
        <f>'[1]Energy Intensity'!$T$71</f>
        <v>127152.61267473975</v>
      </c>
    </row>
    <row r="91" spans="1:26" x14ac:dyDescent="0.2">
      <c r="A91" s="40">
        <f t="shared" si="6"/>
        <v>37</v>
      </c>
      <c r="B91" s="45"/>
      <c r="C91" s="137">
        <v>165.7736830743562</v>
      </c>
      <c r="D91" s="39">
        <v>2.9229063239125495</v>
      </c>
      <c r="E91" s="45">
        <v>118523.85143465389</v>
      </c>
      <c r="F91" s="37"/>
      <c r="G91" s="41" t="str">
        <f>'[1]Energy Intensity'!A52</f>
        <v>Shapero Hall</v>
      </c>
      <c r="H91" s="42" t="str">
        <f>'[1]Energy Intensity'!B52</f>
        <v>050</v>
      </c>
      <c r="I91" s="43">
        <f>'[1]Energy Intensity'!C52</f>
        <v>1953</v>
      </c>
      <c r="J91" s="44">
        <f>'[1]Energy Intensity'!D52</f>
        <v>40550</v>
      </c>
      <c r="K91" s="36"/>
      <c r="L91" s="44">
        <f>'[1]Energy Intensity'!G52</f>
        <v>75.320359529182738</v>
      </c>
      <c r="M91" s="37"/>
      <c r="N91" s="44"/>
      <c r="O91" s="37"/>
      <c r="P91" s="44">
        <f>'[1]Energy Intensity'!O52</f>
        <v>90.453323545173433</v>
      </c>
      <c r="Q91" s="37"/>
      <c r="R91" s="44">
        <f>'[1]Energy Intensity'!W52</f>
        <v>6722122.8486651434</v>
      </c>
      <c r="S91" s="37"/>
      <c r="T91" s="44">
        <f>R91/J91</f>
        <v>165.7736830743562</v>
      </c>
      <c r="U91" s="37"/>
      <c r="V91" s="39">
        <f>'[1]Energy Intensity'!U52</f>
        <v>2.9229063239125495</v>
      </c>
      <c r="X91" s="45">
        <f>V91*J91</f>
        <v>118523.85143465389</v>
      </c>
    </row>
    <row r="92" spans="1:26" x14ac:dyDescent="0.2">
      <c r="A92" s="47">
        <f t="shared" si="6"/>
        <v>38</v>
      </c>
      <c r="B92" s="52"/>
      <c r="C92" s="138">
        <v>114.25327914861832</v>
      </c>
      <c r="D92" s="46">
        <v>2.3650767621190796</v>
      </c>
      <c r="E92" s="52">
        <v>109503.05408611338</v>
      </c>
      <c r="F92" s="37"/>
      <c r="G92" s="48" t="str">
        <f>'[1]Energy Intensity'!A11</f>
        <v>Bioengineering</v>
      </c>
      <c r="H92" s="49">
        <f>'[1]Energy Intensity'!B11</f>
        <v>169</v>
      </c>
      <c r="I92" s="50">
        <f>'[1]Energy Intensity'!C11</f>
        <v>1925</v>
      </c>
      <c r="J92" s="51">
        <f>'[1]Energy Intensity'!D11</f>
        <v>46300</v>
      </c>
      <c r="K92" s="36"/>
      <c r="L92" s="51">
        <f>'[1]Energy Intensity'!G11</f>
        <v>55.410611133582449</v>
      </c>
      <c r="M92" s="37"/>
      <c r="N92" s="51"/>
      <c r="O92" s="37"/>
      <c r="P92" s="51">
        <f>'[1]Energy Intensity'!O11</f>
        <v>58.842668015035855</v>
      </c>
      <c r="Q92" s="37"/>
      <c r="R92" s="51">
        <f>'[1]Energy Intensity'!W11</f>
        <v>5289926.824581028</v>
      </c>
      <c r="S92" s="37"/>
      <c r="T92" s="51">
        <f>R92/J92</f>
        <v>114.25327914861832</v>
      </c>
      <c r="U92" s="37"/>
      <c r="V92" s="46">
        <f>'[1]Energy Intensity'!U11</f>
        <v>2.3650767621190796</v>
      </c>
      <c r="X92" s="52">
        <f>V92*J92</f>
        <v>109503.05408611338</v>
      </c>
    </row>
    <row r="93" spans="1:26" x14ac:dyDescent="0.2">
      <c r="A93" s="149"/>
      <c r="B93" s="146"/>
      <c r="C93" s="135"/>
      <c r="D93" s="81"/>
      <c r="E93" s="146"/>
      <c r="G93" s="146"/>
      <c r="H93" s="151"/>
      <c r="I93" s="79"/>
      <c r="J93" s="80"/>
      <c r="L93" s="80"/>
      <c r="N93" s="80"/>
      <c r="P93" s="80"/>
      <c r="R93" s="81"/>
      <c r="T93" s="75"/>
      <c r="V93" s="81"/>
      <c r="X93" s="146"/>
    </row>
    <row r="94" spans="1:26" x14ac:dyDescent="0.2">
      <c r="A94" s="69"/>
      <c r="B94" s="118"/>
      <c r="C94" s="148"/>
      <c r="D94" s="119"/>
      <c r="E94" s="118"/>
      <c r="F94" s="37"/>
      <c r="G94" s="120"/>
      <c r="H94" s="121"/>
      <c r="I94" s="122"/>
      <c r="J94" s="123"/>
      <c r="K94" s="36"/>
      <c r="L94" s="123"/>
      <c r="M94" s="37"/>
      <c r="N94" s="123"/>
      <c r="O94" s="37"/>
      <c r="P94" s="123"/>
      <c r="Q94" s="37"/>
      <c r="R94" s="123"/>
      <c r="S94" s="37"/>
      <c r="T94" s="123"/>
      <c r="U94" s="37"/>
      <c r="V94" s="119"/>
      <c r="W94" s="8"/>
      <c r="X94" s="118"/>
    </row>
    <row r="95" spans="1:26" s="8" customFormat="1" x14ac:dyDescent="0.2">
      <c r="A95" s="35"/>
      <c r="B95" s="145"/>
      <c r="C95" s="37"/>
      <c r="D95" s="125"/>
      <c r="E95" s="145">
        <f>SUM(E14:E94)</f>
        <v>60697329.583282113</v>
      </c>
      <c r="G95" s="126"/>
      <c r="H95" s="35"/>
      <c r="I95" s="127"/>
      <c r="J95" s="37"/>
      <c r="K95" s="36"/>
      <c r="L95" s="37"/>
      <c r="N95" s="37"/>
      <c r="P95" s="37"/>
      <c r="R95" s="37"/>
      <c r="S95" s="37"/>
      <c r="T95" s="37"/>
      <c r="V95" s="125"/>
      <c r="X95" s="124"/>
    </row>
    <row r="96" spans="1:26" s="8" customFormat="1" x14ac:dyDescent="0.2">
      <c r="A96" s="35"/>
      <c r="B96" s="124"/>
      <c r="C96" s="37"/>
      <c r="D96" s="125"/>
      <c r="E96" s="124"/>
      <c r="G96" s="126"/>
      <c r="H96" s="35"/>
      <c r="I96" s="127"/>
      <c r="J96" s="37"/>
      <c r="K96" s="36"/>
      <c r="L96" s="37"/>
      <c r="N96" s="37"/>
      <c r="P96" s="37"/>
      <c r="R96" s="37"/>
      <c r="S96" s="37"/>
      <c r="T96" s="37"/>
      <c r="V96" s="125"/>
      <c r="X96" s="124"/>
    </row>
    <row r="97" spans="1:24" s="8" customFormat="1" x14ac:dyDescent="0.2">
      <c r="A97" s="35"/>
      <c r="B97" s="124"/>
      <c r="C97" s="37"/>
      <c r="D97" s="125"/>
      <c r="E97" s="124"/>
      <c r="G97" s="126"/>
      <c r="H97" s="35"/>
      <c r="I97" s="127"/>
      <c r="J97" s="37"/>
      <c r="K97" s="36"/>
      <c r="L97" s="37"/>
      <c r="N97" s="37"/>
      <c r="P97" s="37"/>
      <c r="R97" s="37"/>
      <c r="S97" s="37"/>
      <c r="T97" s="37"/>
      <c r="V97" s="125"/>
      <c r="X97" s="124"/>
    </row>
    <row r="98" spans="1:24" x14ac:dyDescent="0.2">
      <c r="A98" s="76">
        <f>A94+1</f>
        <v>1</v>
      </c>
      <c r="B98" s="81"/>
      <c r="C98" s="140">
        <v>77.613427196162405</v>
      </c>
      <c r="D98" s="75">
        <v>0.97868387498658183</v>
      </c>
      <c r="E98" s="81">
        <v>95217.132881319529</v>
      </c>
      <c r="G98" s="77" t="str">
        <f>'[1]Energy Intensity'!A75</f>
        <v>University Services</v>
      </c>
      <c r="H98" s="78" t="str">
        <f>'[1]Energy Intensity'!B75</f>
        <v>060</v>
      </c>
      <c r="I98" s="79">
        <f>'[1]Energy Intensity'!C75</f>
        <v>1930</v>
      </c>
      <c r="J98" s="80">
        <f>'[1]Energy Intensity'!D75</f>
        <v>97291</v>
      </c>
      <c r="K98" s="36"/>
      <c r="L98" s="80">
        <f>'[1]Energy Intensity'!G75</f>
        <v>17.057315777524163</v>
      </c>
      <c r="N98" s="80"/>
      <c r="P98" s="80">
        <f>'[1]Energy Intensity'!O75</f>
        <v>60.556111418638238</v>
      </c>
      <c r="R98" s="80">
        <f>'[1]Energy Intensity'!W75</f>
        <v>7551087.9453418367</v>
      </c>
      <c r="S98" s="37"/>
      <c r="T98" s="80">
        <f t="shared" ref="T98:T123" si="8">R98/J98</f>
        <v>77.613427196162405</v>
      </c>
      <c r="V98" s="75">
        <f>'[1]Energy Intensity'!U75</f>
        <v>0.97868387498658183</v>
      </c>
      <c r="X98" s="81">
        <f t="shared" ref="X98:X105" si="9">V98*J98</f>
        <v>95217.132881319529</v>
      </c>
    </row>
    <row r="99" spans="1:24" x14ac:dyDescent="0.2">
      <c r="A99" s="47">
        <f t="shared" ref="A99:A112" si="10">A98+1</f>
        <v>2</v>
      </c>
      <c r="B99" s="52"/>
      <c r="C99" s="138">
        <v>222.62785076766835</v>
      </c>
      <c r="D99" s="46">
        <v>2.8778995576029351</v>
      </c>
      <c r="E99" s="52">
        <v>92809.382833137061</v>
      </c>
      <c r="G99" s="48" t="str">
        <f>'[1]Energy Intensity'!A72</f>
        <v>6050 Cass</v>
      </c>
      <c r="H99" s="49" t="str">
        <f>'[1]Energy Intensity'!B72</f>
        <v>203</v>
      </c>
      <c r="I99" s="50">
        <f>'[1]Energy Intensity'!C72</f>
        <v>1926</v>
      </c>
      <c r="J99" s="51">
        <f>'[1]Energy Intensity'!D72</f>
        <v>32249</v>
      </c>
      <c r="K99" s="36"/>
      <c r="L99" s="51">
        <f>'[1]Energy Intensity'!G72</f>
        <v>37.426752625834446</v>
      </c>
      <c r="N99" s="51"/>
      <c r="P99" s="51">
        <f>'[1]Energy Intensity'!O72</f>
        <v>185.20109814183391</v>
      </c>
      <c r="R99" s="51">
        <f>'[1]Energy Intensity'!W72</f>
        <v>7179525.5594065366</v>
      </c>
      <c r="S99" s="37"/>
      <c r="T99" s="51">
        <f t="shared" si="8"/>
        <v>222.62785076766835</v>
      </c>
      <c r="V99" s="46">
        <f>'[1]Energy Intensity'!U72</f>
        <v>2.8778995576029351</v>
      </c>
      <c r="X99" s="52">
        <f t="shared" si="9"/>
        <v>92809.382833137061</v>
      </c>
    </row>
    <row r="100" spans="1:24" x14ac:dyDescent="0.2">
      <c r="A100" s="54">
        <f t="shared" si="10"/>
        <v>3</v>
      </c>
      <c r="B100" s="59"/>
      <c r="C100" s="141">
        <v>151.13403191063108</v>
      </c>
      <c r="D100" s="53">
        <v>3.2418157476485607</v>
      </c>
      <c r="E100" s="59">
        <v>80692.035774720323</v>
      </c>
      <c r="F100" s="37"/>
      <c r="G100" s="55" t="str">
        <f>'[1]Energy Intensity'!A15</f>
        <v>Engineering Technology</v>
      </c>
      <c r="H100" s="56" t="str">
        <f>'[1]Energy Intensity'!B15</f>
        <v>167</v>
      </c>
      <c r="I100" s="57">
        <f>'[1]Energy Intensity'!C15</f>
        <v>1916</v>
      </c>
      <c r="J100" s="58">
        <f>'[1]Energy Intensity'!D15</f>
        <v>24891</v>
      </c>
      <c r="K100" s="36"/>
      <c r="L100" s="58">
        <f>'[1]Energy Intensity'!G15</f>
        <v>52.676816584313848</v>
      </c>
      <c r="M100" s="37"/>
      <c r="N100" s="58"/>
      <c r="O100" s="37"/>
      <c r="P100" s="58">
        <f>'[1]Energy Intensity'!O15</f>
        <v>98.45721532631724</v>
      </c>
      <c r="Q100" s="37"/>
      <c r="R100" s="58">
        <f>'[1]Energy Intensity'!W15</f>
        <v>3761877.1882875185</v>
      </c>
      <c r="S100" s="37"/>
      <c r="T100" s="58">
        <f t="shared" si="8"/>
        <v>151.13403191063108</v>
      </c>
      <c r="U100" s="37"/>
      <c r="V100" s="53">
        <f>'[1]Energy Intensity'!U15</f>
        <v>3.2418157476485607</v>
      </c>
      <c r="X100" s="59">
        <f t="shared" si="9"/>
        <v>80692.035774720323</v>
      </c>
    </row>
    <row r="101" spans="1:24" x14ac:dyDescent="0.2">
      <c r="A101" s="76">
        <f t="shared" si="10"/>
        <v>4</v>
      </c>
      <c r="B101" s="81"/>
      <c r="C101" s="140">
        <v>56.9199613039018</v>
      </c>
      <c r="D101" s="75">
        <v>2.2153376703080911</v>
      </c>
      <c r="E101" s="81">
        <v>76356.043482508976</v>
      </c>
      <c r="G101" s="77" t="str">
        <f>'[1]Energy Intensity'!A111</f>
        <v>Stadium Aux &amp; Stadium</v>
      </c>
      <c r="H101" s="78" t="str">
        <f>'[1]Energy Intensity'!B111</f>
        <v>078 &amp; 079</v>
      </c>
      <c r="I101" s="79">
        <f>'[1]Energy Intensity'!C111</f>
        <v>1968</v>
      </c>
      <c r="J101" s="80">
        <f>'[1]Energy Intensity'!D111</f>
        <v>34467</v>
      </c>
      <c r="K101" s="36"/>
      <c r="L101" s="80">
        <f>'[1]Energy Intensity'!G111</f>
        <v>18.585346559445632</v>
      </c>
      <c r="N101" s="80"/>
      <c r="P101" s="80">
        <f>'[1]Energy Intensity'!O111</f>
        <v>38.334614744456175</v>
      </c>
      <c r="R101" s="80">
        <f>'[1]Energy Intensity'!W111</f>
        <v>1961860.3062615835</v>
      </c>
      <c r="S101" s="37"/>
      <c r="T101" s="80">
        <f t="shared" si="8"/>
        <v>56.9199613039018</v>
      </c>
      <c r="V101" s="75">
        <f>'[1]Energy Intensity'!U111</f>
        <v>2.2153376703080911</v>
      </c>
      <c r="X101" s="81">
        <f t="shared" si="9"/>
        <v>76356.043482508976</v>
      </c>
    </row>
    <row r="102" spans="1:24" x14ac:dyDescent="0.2">
      <c r="A102" s="69">
        <f t="shared" si="10"/>
        <v>5</v>
      </c>
      <c r="B102" s="74"/>
      <c r="C102" s="142">
        <v>88.307220990421357</v>
      </c>
      <c r="D102" s="68">
        <v>2.1304211541702216</v>
      </c>
      <c r="E102" s="74">
        <v>74400.697967086642</v>
      </c>
      <c r="F102" s="37"/>
      <c r="G102" s="70" t="str">
        <f>'[1]Energy Intensity'!A53</f>
        <v>Shauver Music Bldg</v>
      </c>
      <c r="H102" s="71" t="str">
        <f>'[1]Energy Intensity'!B53</f>
        <v>038</v>
      </c>
      <c r="I102" s="72">
        <f>'[1]Energy Intensity'!C53</f>
        <v>1955</v>
      </c>
      <c r="J102" s="73">
        <f>'[1]Energy Intensity'!D53</f>
        <v>34923</v>
      </c>
      <c r="K102" s="36"/>
      <c r="L102" s="73">
        <f>'[1]Energy Intensity'!G53</f>
        <v>23.052689592775103</v>
      </c>
      <c r="M102" s="37"/>
      <c r="N102" s="73"/>
      <c r="O102" s="37"/>
      <c r="P102" s="73">
        <f>'[1]Energy Intensity'!O53</f>
        <v>65.254531397646247</v>
      </c>
      <c r="Q102" s="37"/>
      <c r="R102" s="73">
        <f>'[1]Energy Intensity'!W53</f>
        <v>3083953.0786484852</v>
      </c>
      <c r="S102" s="37"/>
      <c r="T102" s="73">
        <f t="shared" si="8"/>
        <v>88.307220990421357</v>
      </c>
      <c r="U102" s="37"/>
      <c r="V102" s="68">
        <f>'[1]Energy Intensity'!U53</f>
        <v>2.1304211541702216</v>
      </c>
      <c r="X102" s="74">
        <f t="shared" si="9"/>
        <v>74400.697967086642</v>
      </c>
    </row>
    <row r="103" spans="1:24" x14ac:dyDescent="0.2">
      <c r="A103" s="54">
        <f t="shared" si="10"/>
        <v>6</v>
      </c>
      <c r="B103" s="59"/>
      <c r="C103" s="141">
        <v>109.27022895627624</v>
      </c>
      <c r="D103" s="53">
        <v>1.591112786402294</v>
      </c>
      <c r="E103" s="59">
        <v>73689.206476649444</v>
      </c>
      <c r="G103" s="55" t="str">
        <f>'[1]Energy Intensity'!A43</f>
        <v>Hillbery Theater</v>
      </c>
      <c r="H103" s="56" t="str">
        <f>'[1]Energy Intensity'!B43</f>
        <v>189</v>
      </c>
      <c r="I103" s="57">
        <f>'[1]Energy Intensity'!C43</f>
        <v>1921</v>
      </c>
      <c r="J103" s="58">
        <f>'[1]Energy Intensity'!D43</f>
        <v>46313</v>
      </c>
      <c r="K103" s="36"/>
      <c r="L103" s="58">
        <f>'[1]Energy Intensity'!G43</f>
        <v>22.732423293675641</v>
      </c>
      <c r="N103" s="58"/>
      <c r="P103" s="58">
        <f>'[1]Energy Intensity'!O43</f>
        <v>86.53780566260059</v>
      </c>
      <c r="R103" s="58">
        <f>'[1]Energy Intensity'!W43</f>
        <v>5060632.1136520216</v>
      </c>
      <c r="S103" s="37"/>
      <c r="T103" s="58">
        <f t="shared" si="8"/>
        <v>109.27022895627624</v>
      </c>
      <c r="V103" s="53">
        <f>'[1]Energy Intensity'!U43</f>
        <v>1.591112786402294</v>
      </c>
      <c r="X103" s="59">
        <f t="shared" si="9"/>
        <v>73689.206476649444</v>
      </c>
    </row>
    <row r="104" spans="1:24" x14ac:dyDescent="0.2">
      <c r="A104" s="76">
        <f t="shared" si="10"/>
        <v>7</v>
      </c>
      <c r="B104" s="81"/>
      <c r="C104" s="140">
        <v>47.749155071176823</v>
      </c>
      <c r="D104" s="75">
        <v>1.2565571553537362</v>
      </c>
      <c r="E104" s="81">
        <v>68498.700209798219</v>
      </c>
      <c r="G104" s="77" t="str">
        <f>'[1]Energy Intensity'!A109</f>
        <v>Simons Bldg</v>
      </c>
      <c r="H104" s="78" t="str">
        <f>'[1]Energy Intensity'!B109</f>
        <v>068</v>
      </c>
      <c r="I104" s="79">
        <f>'[1]Energy Intensity'!C109</f>
        <v>1914</v>
      </c>
      <c r="J104" s="80">
        <f>'[1]Energy Intensity'!D109</f>
        <v>54513</v>
      </c>
      <c r="K104" s="36"/>
      <c r="L104" s="80">
        <f>'[1]Energy Intensity'!G109</f>
        <v>34.679477441308727</v>
      </c>
      <c r="N104" s="80"/>
      <c r="P104" s="80">
        <f>'[1]Energy Intensity'!O109</f>
        <v>13.069677629868107</v>
      </c>
      <c r="R104" s="80">
        <f>'[1]Energy Intensity'!W109</f>
        <v>2602949.6903950623</v>
      </c>
      <c r="S104" s="37"/>
      <c r="T104" s="80">
        <f t="shared" si="8"/>
        <v>47.749155071176823</v>
      </c>
      <c r="V104" s="75">
        <f>'[1]Energy Intensity'!U109</f>
        <v>1.2565571553537362</v>
      </c>
      <c r="X104" s="81">
        <f t="shared" si="9"/>
        <v>68498.700209798219</v>
      </c>
    </row>
    <row r="105" spans="1:24" x14ac:dyDescent="0.2">
      <c r="A105" s="69">
        <f t="shared" si="10"/>
        <v>8</v>
      </c>
      <c r="B105" s="74"/>
      <c r="C105" s="142">
        <v>15.187772103762052</v>
      </c>
      <c r="D105" s="68">
        <v>0.42582050454977588</v>
      </c>
      <c r="E105" s="74">
        <v>62706.327499999999</v>
      </c>
      <c r="G105" s="70" t="str">
        <f>'[1]Energy Intensity'!A104</f>
        <v>Criminal Justice Bldg</v>
      </c>
      <c r="H105" s="71">
        <f>'[1]Energy Intensity'!B104</f>
        <v>196</v>
      </c>
      <c r="I105" s="72">
        <f>'[1]Energy Intensity'!C104</f>
        <v>1921</v>
      </c>
      <c r="J105" s="73">
        <f>'[1]Energy Intensity'!D104</f>
        <v>147260</v>
      </c>
      <c r="K105" s="36"/>
      <c r="L105" s="73">
        <f>'[1]Energy Intensity'!G104</f>
        <v>7.3995404047263351</v>
      </c>
      <c r="N105" s="73"/>
      <c r="P105" s="73">
        <f>'[1]Energy Intensity'!O104</f>
        <v>0</v>
      </c>
      <c r="R105" s="73">
        <f>'[1]Energy Intensity'!W104</f>
        <v>2236551.3199999998</v>
      </c>
      <c r="S105" s="37"/>
      <c r="T105" s="73">
        <f t="shared" si="8"/>
        <v>15.187772103762052</v>
      </c>
      <c r="V105" s="68">
        <f>'[1]Energy Intensity'!U104</f>
        <v>0.42582050454977588</v>
      </c>
      <c r="X105" s="74">
        <f t="shared" si="9"/>
        <v>62706.327499999999</v>
      </c>
    </row>
    <row r="106" spans="1:24" x14ac:dyDescent="0.2">
      <c r="A106" s="76">
        <f t="shared" si="10"/>
        <v>9</v>
      </c>
      <c r="B106" s="81"/>
      <c r="C106" s="140">
        <v>50.337864670841604</v>
      </c>
      <c r="D106" s="75">
        <v>1.9964298319557199</v>
      </c>
      <c r="E106" s="81">
        <v>57896.465126715877</v>
      </c>
      <c r="G106" s="77" t="str">
        <f>'[1]Energy Intensity'!A46</f>
        <v>Macomb Center</v>
      </c>
      <c r="H106" s="78">
        <f>'[1]Energy Intensity'!B46</f>
        <v>591</v>
      </c>
      <c r="I106" s="79">
        <f>'[1]Energy Intensity'!C46</f>
        <v>0</v>
      </c>
      <c r="J106" s="80">
        <f>'[1]Energy Intensity'!D46</f>
        <v>29000</v>
      </c>
      <c r="K106" s="36"/>
      <c r="L106" s="80">
        <f>'[1]Energy Intensity'!G46</f>
        <v>42.984376000000005</v>
      </c>
      <c r="N106" s="80">
        <f>'[1]Energy Intensity'!K46</f>
        <v>0</v>
      </c>
      <c r="P106" s="80">
        <f>'[1]Energy Intensity'!O46</f>
        <v>23.098244299118271</v>
      </c>
      <c r="R106" s="80">
        <f>'[1]Energy Intensity'!W46</f>
        <v>1916395.9886744299</v>
      </c>
      <c r="S106" s="37"/>
      <c r="T106" s="80">
        <f t="shared" si="8"/>
        <v>66.082620299118275</v>
      </c>
      <c r="V106" s="75">
        <f>'[1]Energy Intensity'!U46</f>
        <v>1.9964298319557199</v>
      </c>
      <c r="X106" s="81">
        <f>'[1]Energy Intensity'!T46</f>
        <v>57896.465126715877</v>
      </c>
    </row>
    <row r="107" spans="1:24" x14ac:dyDescent="0.2">
      <c r="A107" s="76">
        <f t="shared" si="10"/>
        <v>10</v>
      </c>
      <c r="B107" s="81"/>
      <c r="C107" s="140">
        <v>49.925663855545082</v>
      </c>
      <c r="D107" s="75">
        <v>0.49772947492117425</v>
      </c>
      <c r="E107" s="81">
        <v>56954.18835628013</v>
      </c>
      <c r="F107" s="37"/>
      <c r="G107" s="77" t="str">
        <f>'[1]Energy Intensity'!A86</f>
        <v>Science &amp; Eng Lib</v>
      </c>
      <c r="H107" s="78" t="str">
        <f>'[1]Energy Intensity'!B86</f>
        <v>008</v>
      </c>
      <c r="I107" s="79">
        <f>'[1]Energy Intensity'!C86</f>
        <v>1970</v>
      </c>
      <c r="J107" s="80">
        <f>'[1]Energy Intensity'!D86</f>
        <v>114428</v>
      </c>
      <c r="K107" s="36"/>
      <c r="L107" s="80">
        <f>'[1]Energy Intensity'!G86</f>
        <v>0</v>
      </c>
      <c r="M107" s="37"/>
      <c r="N107" s="80"/>
      <c r="O107" s="37"/>
      <c r="P107" s="80">
        <f>'[1]Energy Intensity'!O86</f>
        <v>49.925663855545082</v>
      </c>
      <c r="Q107" s="37"/>
      <c r="R107" s="80">
        <f>'[1]Energy Intensity'!W86</f>
        <v>5712893.8636623127</v>
      </c>
      <c r="S107" s="37"/>
      <c r="T107" s="80">
        <f t="shared" si="8"/>
        <v>49.925663855545082</v>
      </c>
      <c r="U107" s="37"/>
      <c r="V107" s="75">
        <f>'[1]Energy Intensity'!U86</f>
        <v>0.49772947492117425</v>
      </c>
      <c r="X107" s="81">
        <f t="shared" ref="X107:X123" si="11">V107*J107</f>
        <v>56954.18835628013</v>
      </c>
    </row>
    <row r="108" spans="1:24" x14ac:dyDescent="0.2">
      <c r="A108" s="61">
        <f t="shared" si="10"/>
        <v>11</v>
      </c>
      <c r="B108" s="66"/>
      <c r="C108" s="139">
        <v>166.20431068044292</v>
      </c>
      <c r="D108" s="60">
        <v>6.3458620922983418</v>
      </c>
      <c r="E108" s="66">
        <v>51655.317431308504</v>
      </c>
      <c r="F108" s="37"/>
      <c r="G108" s="62" t="str">
        <f>'[1]Energy Intensity'!A101</f>
        <v>5957-59 Woodward</v>
      </c>
      <c r="H108" s="63" t="str">
        <f>'[1]Energy Intensity'!B101</f>
        <v>199 &amp; 207</v>
      </c>
      <c r="I108" s="64" t="str">
        <f>'[1]Energy Intensity'!C101</f>
        <v>1950,2000</v>
      </c>
      <c r="J108" s="65">
        <f>'[1]Energy Intensity'!D101</f>
        <v>8140</v>
      </c>
      <c r="K108" s="36"/>
      <c r="L108" s="65">
        <f>'[1]Energy Intensity'!G101</f>
        <v>104.00972259373999</v>
      </c>
      <c r="M108" s="37"/>
      <c r="N108" s="65"/>
      <c r="O108" s="37"/>
      <c r="P108" s="65">
        <f>'[1]Energy Intensity'!O101</f>
        <v>62.194588086702922</v>
      </c>
      <c r="Q108" s="37"/>
      <c r="R108" s="65">
        <f>'[1]Energy Intensity'!W101</f>
        <v>1352903.0889388053</v>
      </c>
      <c r="S108" s="37"/>
      <c r="T108" s="65">
        <f t="shared" si="8"/>
        <v>166.20431068044292</v>
      </c>
      <c r="U108" s="37"/>
      <c r="V108" s="60">
        <f>'[1]Energy Intensity'!U101</f>
        <v>6.3458620922983418</v>
      </c>
      <c r="X108" s="66">
        <f t="shared" si="11"/>
        <v>51655.317431308504</v>
      </c>
    </row>
    <row r="109" spans="1:24" x14ac:dyDescent="0.2">
      <c r="A109" s="76">
        <f t="shared" si="10"/>
        <v>12</v>
      </c>
      <c r="B109" s="81"/>
      <c r="C109" s="140">
        <v>77.938759050594584</v>
      </c>
      <c r="D109" s="75">
        <v>1.7107866656156612</v>
      </c>
      <c r="E109" s="81">
        <v>51397.163795091306</v>
      </c>
      <c r="G109" s="77" t="str">
        <f>'[1]Energy Intensity'!A74</f>
        <v>Thompson Home</v>
      </c>
      <c r="H109" s="78" t="str">
        <f>'[1]Energy Intensity'!B74</f>
        <v>504</v>
      </c>
      <c r="I109" s="79">
        <f>'[1]Energy Intensity'!C74</f>
        <v>1890</v>
      </c>
      <c r="J109" s="80">
        <f>'[1]Energy Intensity'!D74</f>
        <v>30043</v>
      </c>
      <c r="K109" s="36"/>
      <c r="L109" s="80">
        <f>'[1]Energy Intensity'!G74</f>
        <v>42.611669939753014</v>
      </c>
      <c r="N109" s="80"/>
      <c r="P109" s="80">
        <f>'[1]Energy Intensity'!O74</f>
        <v>35.327089110841563</v>
      </c>
      <c r="R109" s="80">
        <f>'[1]Energy Intensity'!W74</f>
        <v>2341514.1381570129</v>
      </c>
      <c r="S109" s="37"/>
      <c r="T109" s="80">
        <f t="shared" si="8"/>
        <v>77.938759050594584</v>
      </c>
      <c r="V109" s="75">
        <f>'[1]Energy Intensity'!U74</f>
        <v>1.7107866656156612</v>
      </c>
      <c r="X109" s="81">
        <f t="shared" si="11"/>
        <v>51397.163795091306</v>
      </c>
    </row>
    <row r="110" spans="1:24" x14ac:dyDescent="0.2">
      <c r="A110" s="54">
        <f t="shared" si="10"/>
        <v>13</v>
      </c>
      <c r="B110" s="59"/>
      <c r="C110" s="141">
        <v>99.35693917366045</v>
      </c>
      <c r="D110" s="53">
        <v>1.235446647805418</v>
      </c>
      <c r="E110" s="59">
        <v>51203.086318295551</v>
      </c>
      <c r="G110" s="55" t="str">
        <f>'[1]Energy Intensity'!A103</f>
        <v>Bonstelle Theater</v>
      </c>
      <c r="H110" s="56">
        <f>'[1]Energy Intensity'!B103</f>
        <v>620</v>
      </c>
      <c r="I110" s="57">
        <f>'[1]Energy Intensity'!C103</f>
        <v>1903</v>
      </c>
      <c r="J110" s="58">
        <f>'[1]Energy Intensity'!D103</f>
        <v>41445</v>
      </c>
      <c r="K110" s="36"/>
      <c r="L110" s="58">
        <f>'[1]Energy Intensity'!G103</f>
        <v>14.613129651684023</v>
      </c>
      <c r="N110" s="58"/>
      <c r="P110" s="58">
        <f>'[1]Energy Intensity'!O103</f>
        <v>84.743809521976416</v>
      </c>
      <c r="R110" s="58">
        <f>'[1]Energy Intensity'!W103</f>
        <v>4117848.3440523571</v>
      </c>
      <c r="S110" s="37"/>
      <c r="T110" s="58">
        <f t="shared" si="8"/>
        <v>99.35693917366045</v>
      </c>
      <c r="V110" s="53">
        <f>'[1]Energy Intensity'!U103</f>
        <v>1.235446647805418</v>
      </c>
      <c r="X110" s="59">
        <f t="shared" si="11"/>
        <v>51203.086318295551</v>
      </c>
    </row>
    <row r="111" spans="1:24" x14ac:dyDescent="0.2">
      <c r="A111" s="69">
        <f t="shared" si="10"/>
        <v>14</v>
      </c>
      <c r="B111" s="74"/>
      <c r="C111" s="142">
        <v>91.455642538422566</v>
      </c>
      <c r="D111" s="68">
        <v>2.08366337272638</v>
      </c>
      <c r="E111" s="74">
        <v>48955.6709422063</v>
      </c>
      <c r="G111" s="70" t="str">
        <f>'[1]Energy Intensity'!A102</f>
        <v>95 W Hancock</v>
      </c>
      <c r="H111" s="71" t="str">
        <f>'[1]Energy Intensity'!B102</f>
        <v>074</v>
      </c>
      <c r="I111" s="72">
        <f>'[1]Energy Intensity'!C102</f>
        <v>1916</v>
      </c>
      <c r="J111" s="73">
        <f>'[1]Energy Intensity'!D102</f>
        <v>23495</v>
      </c>
      <c r="K111" s="36"/>
      <c r="L111" s="73">
        <f>'[1]Energy Intensity'!G102</f>
        <v>55.567894445626727</v>
      </c>
      <c r="N111" s="73"/>
      <c r="P111" s="73">
        <f>'[1]Energy Intensity'!O102</f>
        <v>35.887748092795832</v>
      </c>
      <c r="R111" s="73">
        <f>'[1]Energy Intensity'!W102</f>
        <v>2148750.321440238</v>
      </c>
      <c r="S111" s="37"/>
      <c r="T111" s="73">
        <f t="shared" si="8"/>
        <v>91.455642538422566</v>
      </c>
      <c r="V111" s="68">
        <f>'[1]Energy Intensity'!U102</f>
        <v>2.08366337272638</v>
      </c>
      <c r="X111" s="74">
        <f t="shared" si="11"/>
        <v>48955.6709422063</v>
      </c>
    </row>
    <row r="112" spans="1:24" x14ac:dyDescent="0.2">
      <c r="A112" s="76">
        <f t="shared" si="10"/>
        <v>15</v>
      </c>
      <c r="B112" s="81"/>
      <c r="C112" s="140">
        <v>93.284849937429755</v>
      </c>
      <c r="D112" s="75">
        <v>1.3775607949954702</v>
      </c>
      <c r="E112" s="81">
        <v>48384.067802625905</v>
      </c>
      <c r="G112" s="77" t="str">
        <f>'[1]Energy Intensity'!A68</f>
        <v>Grounds</v>
      </c>
      <c r="H112" s="78">
        <f>'[1]Energy Intensity'!B68</f>
        <v>195</v>
      </c>
      <c r="I112" s="79">
        <f>'[1]Energy Intensity'!C68</f>
        <v>1930</v>
      </c>
      <c r="J112" s="80">
        <f>'[1]Energy Intensity'!D68</f>
        <v>35123</v>
      </c>
      <c r="K112" s="36"/>
      <c r="L112" s="80">
        <f>'[1]Energy Intensity'!G68</f>
        <v>18.061072231870856</v>
      </c>
      <c r="N112" s="80"/>
      <c r="P112" s="80">
        <f>'[1]Energy Intensity'!O68</f>
        <v>75.223777705558902</v>
      </c>
      <c r="R112" s="80">
        <f>'[1]Energy Intensity'!W68</f>
        <v>3276443.7843523454</v>
      </c>
      <c r="S112" s="37"/>
      <c r="T112" s="80">
        <f t="shared" si="8"/>
        <v>93.284849937429755</v>
      </c>
      <c r="V112" s="75">
        <f>'[1]Energy Intensity'!U68</f>
        <v>1.3775607949954702</v>
      </c>
      <c r="X112" s="81">
        <f t="shared" si="11"/>
        <v>48384.067802625905</v>
      </c>
    </row>
    <row r="113" spans="1:26" x14ac:dyDescent="0.2">
      <c r="A113" s="76" t="s">
        <v>12</v>
      </c>
      <c r="B113" s="81"/>
      <c r="C113" s="140">
        <v>628.68465215082313</v>
      </c>
      <c r="D113" s="75">
        <v>21.476106758400544</v>
      </c>
      <c r="E113" s="81">
        <v>40439.509026068226</v>
      </c>
      <c r="G113" s="77" t="str">
        <f>'[1]Energy Intensity'!A112</f>
        <v>WDET Transmitter</v>
      </c>
      <c r="H113" s="78">
        <f>'[1]Energy Intensity'!B112</f>
        <v>501</v>
      </c>
      <c r="I113" s="79">
        <f>'[1]Energy Intensity'!C112</f>
        <v>1996</v>
      </c>
      <c r="J113" s="80">
        <f>'[1]Energy Intensity'!D112</f>
        <v>1883</v>
      </c>
      <c r="K113" s="36"/>
      <c r="L113" s="80">
        <f>'[1]Energy Intensity'!G112</f>
        <v>622.42272968667021</v>
      </c>
      <c r="N113" s="80"/>
      <c r="P113" s="80">
        <f>'[1]Energy Intensity'!O112</f>
        <v>6.2619224641529474</v>
      </c>
      <c r="R113" s="80">
        <f>'[1]Energy Intensity'!W112</f>
        <v>1183813.2</v>
      </c>
      <c r="S113" s="37"/>
      <c r="T113" s="80">
        <f t="shared" si="8"/>
        <v>628.68465215082313</v>
      </c>
      <c r="V113" s="75">
        <f>'[1]Energy Intensity'!U112</f>
        <v>21.476106758400544</v>
      </c>
      <c r="X113" s="81">
        <f t="shared" si="11"/>
        <v>40439.509026068226</v>
      </c>
    </row>
    <row r="114" spans="1:26" x14ac:dyDescent="0.2">
      <c r="A114" s="47" t="e">
        <f t="shared" ref="A114:A127" si="12">A113+1</f>
        <v>#VALUE!</v>
      </c>
      <c r="B114" s="52"/>
      <c r="C114" s="138">
        <v>325.16572677595627</v>
      </c>
      <c r="D114" s="46">
        <v>2.8927268491018565</v>
      </c>
      <c r="E114" s="52">
        <v>37055.830936994782</v>
      </c>
      <c r="G114" s="48" t="str">
        <f>'[1]Energy Intensity'!A96</f>
        <v>1011 E Ferry</v>
      </c>
      <c r="H114" s="49">
        <f>'[1]Energy Intensity'!B96</f>
        <v>527</v>
      </c>
      <c r="I114" s="50">
        <f>'[1]Energy Intensity'!C96</f>
        <v>1963</v>
      </c>
      <c r="J114" s="51">
        <f>'[1]Energy Intensity'!D96</f>
        <v>12810</v>
      </c>
      <c r="K114" s="36"/>
      <c r="L114" s="51">
        <f>'[1]Energy Intensity'!G96</f>
        <v>17.334345042935205</v>
      </c>
      <c r="N114" s="51"/>
      <c r="P114" s="51">
        <f>'[1]Energy Intensity'!O96</f>
        <v>307.83138173302103</v>
      </c>
      <c r="R114" s="51">
        <f>'[1]Energy Intensity'!W96</f>
        <v>4165372.9599999995</v>
      </c>
      <c r="S114" s="37"/>
      <c r="T114" s="51">
        <f t="shared" si="8"/>
        <v>325.16572677595627</v>
      </c>
      <c r="V114" s="46">
        <f>'[1]Energy Intensity'!U96</f>
        <v>2.8927268491018565</v>
      </c>
      <c r="X114" s="52">
        <f t="shared" si="11"/>
        <v>37055.830936994782</v>
      </c>
    </row>
    <row r="115" spans="1:26" x14ac:dyDescent="0.2">
      <c r="A115" s="54" t="e">
        <f t="shared" si="12"/>
        <v>#VALUE!</v>
      </c>
      <c r="B115" s="59"/>
      <c r="C115" s="141">
        <v>99.19506809654429</v>
      </c>
      <c r="D115" s="53">
        <v>1.3965784961972372</v>
      </c>
      <c r="E115" s="59">
        <v>32868.474908001976</v>
      </c>
      <c r="F115" s="37"/>
      <c r="G115" s="55" t="str">
        <f>'[1]Energy Intensity'!A100</f>
        <v>5900 Second</v>
      </c>
      <c r="H115" s="56">
        <f>'[1]Energy Intensity'!B100</f>
        <v>141</v>
      </c>
      <c r="I115" s="57">
        <f>'[1]Energy Intensity'!C100</f>
        <v>1949</v>
      </c>
      <c r="J115" s="58">
        <f>'[1]Energy Intensity'!D100</f>
        <v>23535</v>
      </c>
      <c r="K115" s="36"/>
      <c r="L115" s="58">
        <f>'[1]Energy Intensity'!G100</f>
        <v>11.108028043339706</v>
      </c>
      <c r="M115" s="37"/>
      <c r="N115" s="58"/>
      <c r="O115" s="37"/>
      <c r="P115" s="58">
        <f>'[1]Energy Intensity'!O100</f>
        <v>88.087040053204603</v>
      </c>
      <c r="Q115" s="37"/>
      <c r="R115" s="58">
        <f>'[1]Energy Intensity'!W100</f>
        <v>2334555.92765217</v>
      </c>
      <c r="S115" s="37"/>
      <c r="T115" s="58">
        <f t="shared" si="8"/>
        <v>99.19506809654429</v>
      </c>
      <c r="U115" s="37"/>
      <c r="V115" s="53">
        <f>'[1]Energy Intensity'!U100</f>
        <v>1.3965784961972372</v>
      </c>
      <c r="X115" s="59">
        <f t="shared" si="11"/>
        <v>32868.474908001976</v>
      </c>
    </row>
    <row r="116" spans="1:26" x14ac:dyDescent="0.2">
      <c r="A116" s="76" t="e">
        <f t="shared" si="12"/>
        <v>#VALUE!</v>
      </c>
      <c r="B116" s="81"/>
      <c r="C116" s="140">
        <v>90.993803978759942</v>
      </c>
      <c r="D116" s="75">
        <v>1.558492296540434</v>
      </c>
      <c r="E116" s="81">
        <v>30328.260090676846</v>
      </c>
      <c r="G116" s="77" t="str">
        <f>'[1]Energy Intensity'!A64</f>
        <v>Beecher House</v>
      </c>
      <c r="H116" s="78" t="str">
        <f>'[1]Energy Intensity'!B64</f>
        <v>064</v>
      </c>
      <c r="I116" s="79">
        <f>'[1]Energy Intensity'!C64</f>
        <v>1902</v>
      </c>
      <c r="J116" s="80">
        <f>'[1]Energy Intensity'!D64</f>
        <v>19460</v>
      </c>
      <c r="K116" s="36"/>
      <c r="L116" s="80">
        <f>'[1]Energy Intensity'!G64</f>
        <v>26.997864447438303</v>
      </c>
      <c r="N116" s="80"/>
      <c r="P116" s="80">
        <f>'[1]Energy Intensity'!O64</f>
        <v>63.995939531321632</v>
      </c>
      <c r="R116" s="80">
        <f>'[1]Energy Intensity'!W64</f>
        <v>1770739.4254266685</v>
      </c>
      <c r="S116" s="37"/>
      <c r="T116" s="80">
        <f t="shared" si="8"/>
        <v>90.993803978759942</v>
      </c>
      <c r="V116" s="75">
        <f>'[1]Energy Intensity'!U64</f>
        <v>1.558492296540434</v>
      </c>
      <c r="X116" s="81">
        <f t="shared" si="11"/>
        <v>30328.260090676846</v>
      </c>
    </row>
    <row r="117" spans="1:26" x14ac:dyDescent="0.2">
      <c r="A117" s="69" t="e">
        <f t="shared" si="12"/>
        <v>#VALUE!</v>
      </c>
      <c r="B117" s="74"/>
      <c r="C117" s="142">
        <v>47.741825050594784</v>
      </c>
      <c r="D117" s="68">
        <v>1.1519214153320652</v>
      </c>
      <c r="E117" s="74">
        <v>28071.172970227097</v>
      </c>
      <c r="G117" s="70" t="str">
        <f>'[1]Energy Intensity'!A65</f>
        <v>CIT</v>
      </c>
      <c r="H117" s="71" t="str">
        <f>'[1]Energy Intensity'!B65</f>
        <v>503</v>
      </c>
      <c r="I117" s="72">
        <f>'[1]Energy Intensity'!C65</f>
        <v>1939</v>
      </c>
      <c r="J117" s="73">
        <f>'[1]Energy Intensity'!D65</f>
        <v>24369</v>
      </c>
      <c r="K117" s="36"/>
      <c r="L117" s="73">
        <f>'[1]Energy Intensity'!G65</f>
        <v>28.785035687059146</v>
      </c>
      <c r="N117" s="73"/>
      <c r="P117" s="73">
        <f>'[1]Energy Intensity'!O65</f>
        <v>18.956789363535638</v>
      </c>
      <c r="R117" s="73">
        <f>'[1]Energy Intensity'!W65</f>
        <v>1163420.5346579442</v>
      </c>
      <c r="S117" s="37"/>
      <c r="T117" s="73">
        <f t="shared" si="8"/>
        <v>47.741825050594784</v>
      </c>
      <c r="V117" s="68">
        <f>'[1]Energy Intensity'!U65</f>
        <v>1.1519214153320652</v>
      </c>
      <c r="X117" s="74">
        <f t="shared" si="11"/>
        <v>28071.172970227097</v>
      </c>
    </row>
    <row r="118" spans="1:26" x14ac:dyDescent="0.2">
      <c r="A118" s="76" t="e">
        <f t="shared" si="12"/>
        <v>#VALUE!</v>
      </c>
      <c r="B118" s="81"/>
      <c r="C118" s="140">
        <v>69.023023721618543</v>
      </c>
      <c r="D118" s="75">
        <v>1.1053404790000492</v>
      </c>
      <c r="E118" s="81">
        <v>19719.274145360876</v>
      </c>
      <c r="G118" s="77" t="str">
        <f>'[1]Energy Intensity'!A110</f>
        <v>St.Andrews Church</v>
      </c>
      <c r="H118" s="78">
        <f>'[1]Energy Intensity'!B110</f>
        <v>156</v>
      </c>
      <c r="I118" s="79">
        <f>'[1]Energy Intensity'!C110</f>
        <v>1902</v>
      </c>
      <c r="J118" s="80">
        <f>'[1]Energy Intensity'!D110</f>
        <v>17840</v>
      </c>
      <c r="K118" s="36"/>
      <c r="L118" s="80">
        <f>'[1]Energy Intensity'!G110</f>
        <v>15.606457399103139</v>
      </c>
      <c r="N118" s="80"/>
      <c r="P118" s="80">
        <f>'[1]Energy Intensity'!O110</f>
        <v>53.416566322515401</v>
      </c>
      <c r="R118" s="80">
        <f>'[1]Energy Intensity'!W110</f>
        <v>1231370.7431936748</v>
      </c>
      <c r="S118" s="37"/>
      <c r="T118" s="80">
        <f t="shared" si="8"/>
        <v>69.023023721618543</v>
      </c>
      <c r="V118" s="75">
        <f>'[1]Energy Intensity'!U110</f>
        <v>1.1053404790000492</v>
      </c>
      <c r="X118" s="81">
        <f t="shared" si="11"/>
        <v>19719.274145360876</v>
      </c>
    </row>
    <row r="119" spans="1:26" x14ac:dyDescent="0.2">
      <c r="A119" s="76" t="e">
        <f t="shared" si="12"/>
        <v>#VALUE!</v>
      </c>
      <c r="B119" s="81"/>
      <c r="C119" s="140">
        <v>50.337864670841604</v>
      </c>
      <c r="D119" s="75">
        <v>0.69600642281924419</v>
      </c>
      <c r="E119" s="81">
        <v>13670.262150592775</v>
      </c>
      <c r="G119" s="77" t="str">
        <f>'[1]Energy Intensity'!A50</f>
        <v xml:space="preserve"> Rands House </v>
      </c>
      <c r="H119" s="78" t="str">
        <f>'[1]Energy Intensity'!B50</f>
        <v>028</v>
      </c>
      <c r="I119" s="79">
        <f>'[1]Energy Intensity'!C50</f>
        <v>1913</v>
      </c>
      <c r="J119" s="80">
        <f>'[1]Energy Intensity'!D50</f>
        <v>19641</v>
      </c>
      <c r="K119" s="36"/>
      <c r="L119" s="80">
        <f>'[1]Energy Intensity'!G50</f>
        <v>0</v>
      </c>
      <c r="N119" s="80"/>
      <c r="P119" s="80">
        <f>'[1]Energy Intensity'!O50</f>
        <v>50.337864670841604</v>
      </c>
      <c r="R119" s="80">
        <f>'[1]Energy Intensity'!W50</f>
        <v>988686</v>
      </c>
      <c r="S119" s="37"/>
      <c r="T119" s="80">
        <f t="shared" si="8"/>
        <v>50.337864670841604</v>
      </c>
      <c r="V119" s="75">
        <f>'[1]Energy Intensity'!U50</f>
        <v>0.69600642281924419</v>
      </c>
      <c r="X119" s="81">
        <f t="shared" si="11"/>
        <v>13670.262150592775</v>
      </c>
    </row>
    <row r="120" spans="1:26" x14ac:dyDescent="0.2">
      <c r="A120" s="61" t="e">
        <f t="shared" si="12"/>
        <v>#VALUE!</v>
      </c>
      <c r="B120" s="66"/>
      <c r="C120" s="139">
        <v>102.30754706031722</v>
      </c>
      <c r="D120" s="60">
        <v>2.4994226345684849</v>
      </c>
      <c r="E120" s="66">
        <v>9997.6905382739387</v>
      </c>
      <c r="G120" s="62" t="str">
        <f>'[1]Energy Intensity'!A113</f>
        <v>Westinghouse</v>
      </c>
      <c r="H120" s="63">
        <f>'[1]Energy Intensity'!B113</f>
        <v>202</v>
      </c>
      <c r="I120" s="64">
        <f>'[1]Energy Intensity'!C113</f>
        <v>1926</v>
      </c>
      <c r="J120" s="65">
        <f>'[1]Energy Intensity'!D113</f>
        <v>4000</v>
      </c>
      <c r="K120" s="36"/>
      <c r="L120" s="65">
        <f>'[1]Energy Intensity'!G113</f>
        <v>25.431102591875494</v>
      </c>
      <c r="N120" s="65"/>
      <c r="P120" s="65">
        <f>'[1]Energy Intensity'!O113</f>
        <v>76.876444468441719</v>
      </c>
      <c r="R120" s="65">
        <f>'[1]Energy Intensity'!W113</f>
        <v>409230.18824126886</v>
      </c>
      <c r="S120" s="37"/>
      <c r="T120" s="65">
        <f t="shared" si="8"/>
        <v>102.30754706031722</v>
      </c>
      <c r="V120" s="60">
        <f>'[1]Energy Intensity'!U113</f>
        <v>2.4994226345684849</v>
      </c>
      <c r="X120" s="66">
        <f t="shared" si="11"/>
        <v>9997.6905382739387</v>
      </c>
    </row>
    <row r="121" spans="1:26" x14ac:dyDescent="0.2">
      <c r="A121" s="76" t="e">
        <f t="shared" si="12"/>
        <v>#VALUE!</v>
      </c>
      <c r="B121" s="81"/>
      <c r="C121" s="140">
        <v>70.031064825203572</v>
      </c>
      <c r="D121" s="75">
        <v>1.3623490011341859</v>
      </c>
      <c r="E121" s="81">
        <v>9473.7749538871285</v>
      </c>
      <c r="F121" s="37"/>
      <c r="G121" s="77" t="str">
        <f>'[1]Energy Intensity'!A107</f>
        <v xml:space="preserve">Mackenzie </v>
      </c>
      <c r="H121" s="78">
        <f>'[1]Energy Intensity'!B107</f>
        <v>188</v>
      </c>
      <c r="I121" s="79">
        <f>'[1]Energy Intensity'!C107</f>
        <v>1920</v>
      </c>
      <c r="J121" s="80">
        <f>'[1]Energy Intensity'!D107</f>
        <v>6954</v>
      </c>
      <c r="K121" s="36"/>
      <c r="L121" s="80">
        <f>'[1]Energy Intensity'!G107</f>
        <v>8.3640719923445666</v>
      </c>
      <c r="M121" s="37"/>
      <c r="N121" s="80"/>
      <c r="O121" s="37"/>
      <c r="P121" s="80">
        <f>'[1]Energy Intensity'!O107</f>
        <v>61.666992832859002</v>
      </c>
      <c r="Q121" s="37"/>
      <c r="R121" s="80">
        <f>'[1]Energy Intensity'!W107</f>
        <v>486996.02479446563</v>
      </c>
      <c r="S121" s="37"/>
      <c r="T121" s="80">
        <f t="shared" si="8"/>
        <v>70.031064825203572</v>
      </c>
      <c r="U121" s="37"/>
      <c r="V121" s="75">
        <f>'[1]Energy Intensity'!U107</f>
        <v>1.3623490011341859</v>
      </c>
      <c r="X121" s="81">
        <f t="shared" si="11"/>
        <v>9473.7749538871285</v>
      </c>
    </row>
    <row r="122" spans="1:26" x14ac:dyDescent="0.2">
      <c r="A122" s="76" t="e">
        <f t="shared" si="12"/>
        <v>#VALUE!</v>
      </c>
      <c r="B122" s="81"/>
      <c r="C122" s="140">
        <v>87.19430342342342</v>
      </c>
      <c r="D122" s="75">
        <v>1.5455077398518302</v>
      </c>
      <c r="E122" s="81">
        <v>7147.9732968147146</v>
      </c>
      <c r="G122" s="77" t="str">
        <f>'[1]Energy Intensity'!A97</f>
        <v>60 W. Hancock</v>
      </c>
      <c r="H122" s="78" t="str">
        <f>'[1]Energy Intensity'!B97</f>
        <v>083</v>
      </c>
      <c r="I122" s="79">
        <f>'[1]Energy Intensity'!C97</f>
        <v>1940</v>
      </c>
      <c r="J122" s="80">
        <f>'[1]Energy Intensity'!D97</f>
        <v>4625</v>
      </c>
      <c r="K122" s="36"/>
      <c r="L122" s="80">
        <f>'[1]Energy Intensity'!G97</f>
        <v>16.003816936936936</v>
      </c>
      <c r="N122" s="80"/>
      <c r="P122" s="80">
        <f>'[1]Energy Intensity'!O97</f>
        <v>71.190486486486492</v>
      </c>
      <c r="R122" s="80">
        <f>'[1]Energy Intensity'!W97</f>
        <v>403273.65333333332</v>
      </c>
      <c r="S122" s="37"/>
      <c r="T122" s="80">
        <f t="shared" si="8"/>
        <v>87.19430342342342</v>
      </c>
      <c r="V122" s="75">
        <f>'[1]Energy Intensity'!U97</f>
        <v>1.5455077398518302</v>
      </c>
      <c r="X122" s="81">
        <f t="shared" si="11"/>
        <v>7147.9732968147146</v>
      </c>
    </row>
    <row r="123" spans="1:26" x14ac:dyDescent="0.2">
      <c r="A123" s="69" t="e">
        <f t="shared" si="12"/>
        <v>#VALUE!</v>
      </c>
      <c r="B123" s="74"/>
      <c r="C123" s="142">
        <v>29.802051686278926</v>
      </c>
      <c r="D123" s="68">
        <v>0.32869032982197544</v>
      </c>
      <c r="E123" s="74">
        <v>5837.8689479681061</v>
      </c>
      <c r="F123" s="37"/>
      <c r="G123" s="70" t="str">
        <f>'[1]Energy Intensity'!A98</f>
        <v>5035 Woodward</v>
      </c>
      <c r="H123" s="71" t="str">
        <f>'[1]Energy Intensity'!B98</f>
        <v>070</v>
      </c>
      <c r="I123" s="72">
        <f>'[1]Energy Intensity'!C98</f>
        <v>1900</v>
      </c>
      <c r="J123" s="73">
        <f>'[1]Energy Intensity'!D98</f>
        <v>17761</v>
      </c>
      <c r="K123" s="36"/>
      <c r="L123" s="73">
        <f>'[1]Energy Intensity'!G98</f>
        <v>2.2130645796970891</v>
      </c>
      <c r="M123" s="37"/>
      <c r="N123" s="73"/>
      <c r="O123" s="37"/>
      <c r="P123" s="73">
        <f>'[1]Energy Intensity'!O98</f>
        <v>27.588987106581833</v>
      </c>
      <c r="Q123" s="37"/>
      <c r="R123" s="73">
        <f>'[1]Energy Intensity'!W98</f>
        <v>529314.24</v>
      </c>
      <c r="S123" s="37"/>
      <c r="T123" s="73">
        <f t="shared" si="8"/>
        <v>29.802051686278926</v>
      </c>
      <c r="U123" s="37"/>
      <c r="V123" s="68">
        <f>'[1]Energy Intensity'!U98</f>
        <v>0.32869032982197544</v>
      </c>
      <c r="X123" s="74">
        <f t="shared" si="11"/>
        <v>5837.8689479681061</v>
      </c>
    </row>
    <row r="124" spans="1:26" x14ac:dyDescent="0.2">
      <c r="A124" s="76" t="e">
        <f t="shared" si="12"/>
        <v>#VALUE!</v>
      </c>
      <c r="B124" s="81"/>
      <c r="C124" s="140">
        <v>0</v>
      </c>
      <c r="D124" s="75">
        <v>0</v>
      </c>
      <c r="E124" s="81">
        <v>4800</v>
      </c>
      <c r="F124" s="37"/>
      <c r="G124" s="77" t="str">
        <f>'[1]Energy Intensity'!A105</f>
        <v>General Annex</v>
      </c>
      <c r="H124" s="78">
        <f>'[1]Energy Intensity'!B105</f>
        <v>197</v>
      </c>
      <c r="I124" s="79">
        <f>'[1]Energy Intensity'!C105</f>
        <v>0</v>
      </c>
      <c r="J124" s="80">
        <f>'[1]Energy Intensity'!D105</f>
        <v>0</v>
      </c>
      <c r="K124" s="36"/>
      <c r="L124" s="80">
        <f>'[1]Energy Intensity'!$G$105</f>
        <v>0</v>
      </c>
      <c r="M124" s="37"/>
      <c r="N124" s="80">
        <f>'[1]Energy Intensity'!$K$105</f>
        <v>0</v>
      </c>
      <c r="O124" s="37"/>
      <c r="P124" s="80">
        <f>'[1]Energy Intensity'!$O$105</f>
        <v>0</v>
      </c>
      <c r="Q124" s="37"/>
      <c r="R124" s="80">
        <f>'[1]Energy Intensity'!$W$105</f>
        <v>0</v>
      </c>
      <c r="S124" s="37"/>
      <c r="T124" s="80">
        <f>'[1]Energy Intensity'!$X$105</f>
        <v>0</v>
      </c>
      <c r="U124" s="37"/>
      <c r="V124" s="75">
        <f>'[1]Energy Intensity'!$U$105</f>
        <v>0</v>
      </c>
      <c r="X124" s="81">
        <f>'[1]Energy Intensity'!$T$105</f>
        <v>4800</v>
      </c>
      <c r="Y124" s="3">
        <f>SUM(X114:X124)</f>
        <v>198970.5829387983</v>
      </c>
      <c r="Z124" s="67">
        <f>Y124/X126</f>
        <v>193.8520719105324</v>
      </c>
    </row>
    <row r="125" spans="1:26" x14ac:dyDescent="0.2">
      <c r="A125" s="76" t="e">
        <f t="shared" si="12"/>
        <v>#VALUE!</v>
      </c>
      <c r="B125" s="81"/>
      <c r="C125" s="140">
        <v>84.721057429352769</v>
      </c>
      <c r="D125" s="75">
        <v>0.65988212538454694</v>
      </c>
      <c r="E125" s="81">
        <v>4343.344149281088</v>
      </c>
      <c r="G125" s="77" t="str">
        <f>'[1]Energy Intensity'!A106</f>
        <v>Linsell House</v>
      </c>
      <c r="H125" s="78" t="str">
        <f>'[1]Energy Intensity'!B106</f>
        <v>017</v>
      </c>
      <c r="I125" s="79">
        <f>'[1]Energy Intensity'!C106</f>
        <v>1905</v>
      </c>
      <c r="J125" s="80">
        <f>'[1]Energy Intensity'!D106</f>
        <v>6582</v>
      </c>
      <c r="K125" s="36"/>
      <c r="L125" s="80">
        <f>'[1]Energy Intensity'!G106</f>
        <v>0</v>
      </c>
      <c r="N125" s="80"/>
      <c r="P125" s="80">
        <f>'[1]Energy Intensity'!O106</f>
        <v>84.721057429352769</v>
      </c>
      <c r="R125" s="80">
        <f>'[1]Energy Intensity'!W106</f>
        <v>557633.99999999988</v>
      </c>
      <c r="S125" s="37"/>
      <c r="T125" s="80">
        <f>R125/J125</f>
        <v>84.721057429352769</v>
      </c>
      <c r="V125" s="75">
        <f>'[1]Energy Intensity'!U106</f>
        <v>0.65988212538454694</v>
      </c>
      <c r="X125" s="81">
        <f>V125*J125</f>
        <v>4343.344149281088</v>
      </c>
    </row>
    <row r="126" spans="1:26" x14ac:dyDescent="0.2">
      <c r="A126" s="69" t="e">
        <f t="shared" si="12"/>
        <v>#VALUE!</v>
      </c>
      <c r="B126" s="74"/>
      <c r="C126" s="142">
        <v>7.6251350200786039</v>
      </c>
      <c r="D126" s="68">
        <v>0.12492748431070337</v>
      </c>
      <c r="E126" s="74">
        <v>1026.4042110967389</v>
      </c>
      <c r="G126" s="70" t="str">
        <f>'[1]Energy Intensity'!A69</f>
        <v xml:space="preserve"> Jacob House</v>
      </c>
      <c r="H126" s="71" t="str">
        <f>'[1]Energy Intensity'!B69</f>
        <v>033</v>
      </c>
      <c r="I126" s="72">
        <f>'[1]Energy Intensity'!C69</f>
        <v>1914</v>
      </c>
      <c r="J126" s="73">
        <f>'[1]Energy Intensity'!D69</f>
        <v>8216</v>
      </c>
      <c r="K126" s="36"/>
      <c r="L126" s="73">
        <f>'[1]Energy Intensity'!G69</f>
        <v>0</v>
      </c>
      <c r="N126" s="73"/>
      <c r="P126" s="73">
        <f>'[1]Energy Intensity'!O69</f>
        <v>7.6251350200786039</v>
      </c>
      <c r="R126" s="73">
        <f>'[1]Energy Intensity'!W69</f>
        <v>62648.109324965808</v>
      </c>
      <c r="S126" s="37"/>
      <c r="T126" s="73">
        <f>R126/J126</f>
        <v>7.6251350200786039</v>
      </c>
      <c r="V126" s="68">
        <f>'[1]Energy Intensity'!U69</f>
        <v>0.12492748431070337</v>
      </c>
      <c r="X126" s="74">
        <f>V126*J126</f>
        <v>1026.4042110967389</v>
      </c>
    </row>
    <row r="127" spans="1:26" x14ac:dyDescent="0.2">
      <c r="A127" s="76" t="e">
        <f t="shared" si="12"/>
        <v>#VALUE!</v>
      </c>
      <c r="B127" s="81"/>
      <c r="C127" s="140">
        <v>0</v>
      </c>
      <c r="D127" s="75">
        <v>2.0261900019916353E-2</v>
      </c>
      <c r="E127" s="81">
        <v>203.47</v>
      </c>
      <c r="F127" s="37"/>
      <c r="G127" s="77" t="str">
        <f>'[1]Energy Intensity'!A99</f>
        <v>5415 Cass</v>
      </c>
      <c r="H127" s="78" t="str">
        <f>'[1]Energy Intensity'!B99</f>
        <v>041</v>
      </c>
      <c r="I127" s="79">
        <f>'[1]Energy Intensity'!C99</f>
        <v>1961</v>
      </c>
      <c r="J127" s="80">
        <f>'[1]Energy Intensity'!D99</f>
        <v>10042</v>
      </c>
      <c r="K127" s="36"/>
      <c r="L127" s="80">
        <f>'[1]Energy Intensity'!G99</f>
        <v>0</v>
      </c>
      <c r="M127" s="37"/>
      <c r="N127" s="80"/>
      <c r="O127" s="37"/>
      <c r="P127" s="80">
        <f>'[1]Energy Intensity'!O99</f>
        <v>0</v>
      </c>
      <c r="Q127" s="37"/>
      <c r="R127" s="80">
        <f>'[1]Energy Intensity'!W99</f>
        <v>0</v>
      </c>
      <c r="S127" s="37"/>
      <c r="T127" s="80">
        <f>R127/J127</f>
        <v>0</v>
      </c>
      <c r="U127" s="37"/>
      <c r="V127" s="75">
        <f>'[1]Energy Intensity'!U99</f>
        <v>2.0261900019916353E-2</v>
      </c>
      <c r="X127" s="81">
        <f>'[1]Energy Intensity'!$T$99</f>
        <v>203.47</v>
      </c>
    </row>
    <row r="128" spans="1:26" ht="18" x14ac:dyDescent="0.2">
      <c r="A128" s="92"/>
      <c r="B128" s="113"/>
      <c r="C128" s="143"/>
      <c r="D128" s="113"/>
      <c r="E128" s="113"/>
      <c r="F128" s="23"/>
      <c r="G128" s="93"/>
      <c r="H128" s="93"/>
      <c r="I128" s="94"/>
      <c r="J128" s="95"/>
      <c r="K128" s="21"/>
      <c r="L128" s="96"/>
      <c r="M128" s="23"/>
      <c r="N128" s="96"/>
      <c r="O128" s="23"/>
      <c r="P128" s="115"/>
      <c r="Q128" s="23"/>
      <c r="R128" s="116"/>
      <c r="S128" s="27"/>
      <c r="T128" s="117"/>
      <c r="U128" s="23"/>
      <c r="V128" s="113"/>
      <c r="X128" s="113"/>
      <c r="Y128" s="11"/>
      <c r="Z128" s="11"/>
    </row>
    <row r="129" spans="1:25" ht="18" x14ac:dyDescent="0.2">
      <c r="A129" s="83"/>
      <c r="B129" s="82"/>
      <c r="C129" s="144"/>
      <c r="D129" s="82"/>
      <c r="E129" s="82"/>
      <c r="F129" s="23"/>
      <c r="G129" s="84"/>
      <c r="H129" s="84"/>
      <c r="I129" s="85"/>
      <c r="J129" s="86"/>
      <c r="K129" s="21"/>
      <c r="L129" s="87"/>
      <c r="M129" s="23"/>
      <c r="N129" s="87"/>
      <c r="O129" s="23"/>
      <c r="P129" s="88"/>
      <c r="Q129" s="23"/>
      <c r="R129" s="89"/>
      <c r="S129" s="27"/>
      <c r="T129" s="90"/>
      <c r="U129" s="23"/>
      <c r="V129" s="82"/>
      <c r="W129" s="8"/>
      <c r="X129" s="82"/>
    </row>
    <row r="130" spans="1:25" ht="18" x14ac:dyDescent="0.2">
      <c r="A130" s="92"/>
      <c r="B130" s="91"/>
      <c r="C130" s="143"/>
      <c r="D130" s="91"/>
      <c r="E130" s="91"/>
      <c r="F130" s="23"/>
      <c r="G130" s="93"/>
      <c r="H130" s="93"/>
      <c r="I130" s="94"/>
      <c r="J130" s="95"/>
      <c r="K130" s="21"/>
      <c r="L130" s="96"/>
      <c r="M130" s="23"/>
      <c r="N130" s="96"/>
      <c r="O130" s="23"/>
      <c r="P130" s="97"/>
      <c r="Q130" s="23"/>
      <c r="R130" s="98"/>
      <c r="S130" s="27"/>
      <c r="T130" s="99"/>
      <c r="U130" s="23"/>
      <c r="V130" s="91"/>
      <c r="W130" s="8"/>
      <c r="X130" s="91"/>
    </row>
    <row r="131" spans="1:25" x14ac:dyDescent="0.2">
      <c r="A131" s="100"/>
      <c r="B131" s="101"/>
      <c r="C131" s="136"/>
      <c r="D131" s="74"/>
      <c r="E131" s="101"/>
      <c r="G131" s="101"/>
      <c r="H131" s="102"/>
      <c r="I131" s="72"/>
      <c r="J131" s="73"/>
      <c r="K131" s="36"/>
      <c r="L131" s="73"/>
      <c r="N131" s="73"/>
      <c r="P131" s="73"/>
      <c r="R131" s="74"/>
      <c r="T131" s="68"/>
      <c r="V131" s="74"/>
      <c r="X131" s="101"/>
    </row>
    <row r="132" spans="1:25" x14ac:dyDescent="0.2">
      <c r="C132" s="10"/>
    </row>
    <row r="133" spans="1:25" s="105" customFormat="1" ht="15" x14ac:dyDescent="0.2">
      <c r="A133" s="104"/>
      <c r="B133" s="81"/>
      <c r="C133" s="103"/>
      <c r="D133" s="103">
        <v>2.9687811195464757</v>
      </c>
      <c r="E133" s="81">
        <v>16313188.5298112</v>
      </c>
      <c r="F133" s="110"/>
      <c r="G133" s="105" t="s">
        <v>13</v>
      </c>
      <c r="H133" s="106"/>
      <c r="I133" s="107"/>
      <c r="J133" s="108">
        <f>SUM(J18:J132)</f>
        <v>14685109</v>
      </c>
      <c r="K133" s="109"/>
      <c r="L133" s="108"/>
      <c r="M133" s="110"/>
      <c r="N133" s="108"/>
      <c r="O133" s="110"/>
      <c r="P133" s="108"/>
      <c r="Q133" s="110"/>
      <c r="R133" s="108">
        <f>SUM(R18:R132)</f>
        <v>3739139947.7813663</v>
      </c>
      <c r="S133" s="111"/>
      <c r="T133" s="108">
        <f>R133/J133</f>
        <v>254.62119128849275</v>
      </c>
      <c r="U133" s="110"/>
      <c r="V133" s="103">
        <f>'[1]Energy Intensity'!$U$117</f>
        <v>2.9687811195464757</v>
      </c>
      <c r="W133" s="112"/>
      <c r="X133" s="81">
        <f>SUM(X18:X132)</f>
        <v>59500992.23897437</v>
      </c>
      <c r="Y133" s="3" t="s">
        <v>12</v>
      </c>
    </row>
    <row r="134" spans="1:25" x14ac:dyDescent="0.2">
      <c r="C134" s="10"/>
      <c r="E134" s="3">
        <v>19834679.006085165</v>
      </c>
      <c r="J134" s="6">
        <f>'[1]Energy Intensity'!$D$117</f>
        <v>6681085</v>
      </c>
      <c r="X134" s="3">
        <f>'[1]Energy Intensity'!$T$117</f>
        <v>19834679.006085165</v>
      </c>
    </row>
    <row r="135" spans="1:25" x14ac:dyDescent="0.2">
      <c r="C135" s="10"/>
    </row>
    <row r="136" spans="1:25" x14ac:dyDescent="0.2">
      <c r="B136" s="6"/>
      <c r="C136" s="10"/>
      <c r="E136" s="6"/>
      <c r="X136" s="6"/>
    </row>
  </sheetData>
  <sortState ref="B9:Y29">
    <sortCondition descending="1" ref="B9"/>
  </sortState>
  <pageMargins left="0.3" right="0.27" top="0.48" bottom="0.54" header="0.3" footer="0.3"/>
  <pageSetup paperSize="5" scale="64" orientation="landscape" copies="2" r:id="rId1"/>
  <headerFooter>
    <oddFooter>&amp;L&amp;F&amp;CPrinted on &amp;D&amp;RLarry S. Fodor</oddFooter>
  </headerFooter>
  <rowBreaks count="1" manualBreakCount="1">
    <brk id="58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3"/>
  <sheetViews>
    <sheetView zoomScaleNormal="100" workbookViewId="0">
      <selection activeCell="B5" sqref="B5"/>
    </sheetView>
  </sheetViews>
  <sheetFormatPr defaultColWidth="9.140625" defaultRowHeight="12.75" x14ac:dyDescent="0.2"/>
  <cols>
    <col min="1" max="2" width="14.28515625" style="2" customWidth="1"/>
    <col min="3" max="3" width="27.28515625" style="3" bestFit="1" customWidth="1"/>
    <col min="4" max="4" width="12" style="4" customWidth="1"/>
    <col min="5" max="5" width="12" style="213" customWidth="1"/>
    <col min="6" max="6" width="16.42578125" style="6" customWidth="1"/>
    <col min="7" max="7" width="3.140625" style="7" customWidth="1"/>
    <col min="8" max="8" width="10.28515625" style="6" customWidth="1"/>
    <col min="9" max="9" width="3.140625" style="8" customWidth="1"/>
    <col min="10" max="10" width="11" style="6" customWidth="1"/>
    <col min="11" max="11" width="3" style="8" customWidth="1"/>
    <col min="12" max="12" width="11.5703125" style="6" customWidth="1"/>
    <col min="13" max="13" width="2.7109375" style="8" customWidth="1"/>
    <col min="14" max="14" width="17.5703125" style="1" customWidth="1"/>
    <col min="15" max="15" width="2.7109375" style="9" customWidth="1"/>
    <col min="16" max="16" width="14.28515625" style="10" customWidth="1"/>
    <col min="17" max="17" width="2.7109375" style="8" customWidth="1"/>
    <col min="18" max="18" width="14" style="1" customWidth="1"/>
    <col min="19" max="19" width="2.85546875" style="11" customWidth="1"/>
    <col min="20" max="20" width="13" style="3" customWidth="1"/>
    <col min="21" max="21" width="13.42578125" style="3" customWidth="1"/>
    <col min="22" max="22" width="8.5703125" style="3" customWidth="1"/>
    <col min="23" max="16384" width="9.140625" style="3"/>
  </cols>
  <sheetData>
    <row r="1" spans="1:20" ht="13.5" thickBot="1" x14ac:dyDescent="0.25"/>
    <row r="2" spans="1:20" ht="23.25" thickBot="1" x14ac:dyDescent="0.35">
      <c r="C2" s="227" t="s">
        <v>49</v>
      </c>
      <c r="D2" s="228"/>
      <c r="E2" s="228"/>
      <c r="F2" s="228"/>
      <c r="G2" s="229"/>
      <c r="L2" s="12"/>
    </row>
    <row r="4" spans="1:20" ht="14.25" x14ac:dyDescent="0.2">
      <c r="C4" s="13" t="s">
        <v>50</v>
      </c>
    </row>
    <row r="5" spans="1:20" ht="19.5" x14ac:dyDescent="0.25">
      <c r="L5" s="12"/>
    </row>
    <row r="7" spans="1:20" ht="30" x14ac:dyDescent="0.2">
      <c r="A7" s="15" t="s">
        <v>1</v>
      </c>
      <c r="B7" s="16" t="s">
        <v>2</v>
      </c>
      <c r="C7" s="17" t="s">
        <v>3</v>
      </c>
      <c r="D7" s="18" t="s">
        <v>4</v>
      </c>
      <c r="E7" s="223" t="s">
        <v>5</v>
      </c>
      <c r="F7" s="20" t="s">
        <v>6</v>
      </c>
      <c r="G7" s="21"/>
      <c r="H7" s="22" t="s">
        <v>7</v>
      </c>
      <c r="I7" s="23"/>
      <c r="J7" s="24" t="s">
        <v>8</v>
      </c>
      <c r="K7" s="23"/>
      <c r="L7" s="25" t="s">
        <v>9</v>
      </c>
      <c r="M7" s="23"/>
      <c r="N7" s="26" t="s">
        <v>10</v>
      </c>
      <c r="O7" s="27"/>
      <c r="P7" s="15" t="s">
        <v>2</v>
      </c>
      <c r="Q7" s="23"/>
      <c r="R7" s="14" t="s">
        <v>0</v>
      </c>
      <c r="T7" s="14" t="s">
        <v>11</v>
      </c>
    </row>
    <row r="8" spans="1:20" ht="18" x14ac:dyDescent="0.2">
      <c r="A8" s="29"/>
      <c r="B8" s="29"/>
      <c r="C8" s="30"/>
      <c r="D8" s="30"/>
      <c r="E8" s="214"/>
      <c r="F8" s="32"/>
      <c r="G8" s="21"/>
      <c r="H8" s="33"/>
      <c r="I8" s="23"/>
      <c r="J8" s="33"/>
      <c r="K8" s="23"/>
      <c r="L8" s="34"/>
      <c r="M8" s="23"/>
      <c r="N8" s="27"/>
      <c r="O8" s="27"/>
      <c r="P8" s="29"/>
      <c r="Q8" s="23"/>
      <c r="R8" s="28"/>
      <c r="S8" s="8"/>
      <c r="T8" s="28"/>
    </row>
    <row r="9" spans="1:20" ht="18" x14ac:dyDescent="0.2">
      <c r="A9" s="29"/>
      <c r="B9" s="29"/>
      <c r="C9" s="30"/>
      <c r="D9" s="30"/>
      <c r="E9" s="214"/>
      <c r="F9" s="32"/>
      <c r="G9" s="21"/>
      <c r="H9" s="33"/>
      <c r="I9" s="23"/>
      <c r="J9" s="33"/>
      <c r="K9" s="23"/>
      <c r="L9" s="34"/>
      <c r="M9" s="23"/>
      <c r="N9" s="27"/>
      <c r="O9" s="27"/>
      <c r="P9" s="29"/>
      <c r="Q9" s="23"/>
      <c r="R9" s="28"/>
      <c r="S9" s="8"/>
      <c r="T9" s="28"/>
    </row>
    <row r="10" spans="1:20" x14ac:dyDescent="0.2">
      <c r="A10" s="204"/>
      <c r="B10" s="204"/>
      <c r="C10" s="205"/>
      <c r="D10" s="206"/>
      <c r="E10" s="215"/>
      <c r="F10" s="207"/>
      <c r="G10" s="36"/>
      <c r="H10" s="207"/>
      <c r="J10" s="207"/>
      <c r="L10" s="207"/>
      <c r="N10" s="208"/>
      <c r="P10" s="209"/>
      <c r="R10" s="208"/>
      <c r="T10" s="205"/>
    </row>
    <row r="11" spans="1:20" x14ac:dyDescent="0.2">
      <c r="A11" s="40">
        <v>1</v>
      </c>
      <c r="B11" s="40">
        <f t="shared" ref="B11:B74" si="0">P11</f>
        <v>474.67789529777639</v>
      </c>
      <c r="C11" s="41" t="str">
        <f>'[1]Energy Intensity'!A29</f>
        <v>Mott Center</v>
      </c>
      <c r="D11" s="42">
        <f>'[1]Energy Intensity'!B29</f>
        <v>609</v>
      </c>
      <c r="E11" s="216">
        <f>'[1]Energy Intensity'!C29</f>
        <v>1973</v>
      </c>
      <c r="F11" s="44">
        <f>'[1]Energy Intensity'!D29</f>
        <v>79725</v>
      </c>
      <c r="G11" s="36"/>
      <c r="H11" s="44">
        <f>'[1]Energy Intensity'!G29</f>
        <v>168.06244210238714</v>
      </c>
      <c r="J11" s="44"/>
      <c r="L11" s="44">
        <f>'[1]Energy Intensity'!O29</f>
        <v>306.61545319538936</v>
      </c>
      <c r="N11" s="44">
        <f>'[1]Energy Intensity'!W29</f>
        <v>37843695.202615224</v>
      </c>
      <c r="O11" s="37"/>
      <c r="P11" s="44">
        <f t="shared" ref="P11:P23" si="1">N11/F11</f>
        <v>474.67789529777639</v>
      </c>
      <c r="R11" s="39">
        <f>'[1]Energy Intensity'!U29</f>
        <v>6.0197505380634402</v>
      </c>
      <c r="T11" s="45">
        <f t="shared" ref="T11:T23" si="2">R11*F11</f>
        <v>479924.61164710775</v>
      </c>
    </row>
    <row r="12" spans="1:20" x14ac:dyDescent="0.2">
      <c r="A12" s="40">
        <f t="shared" ref="A12:A24" si="3">A11+1</f>
        <v>2</v>
      </c>
      <c r="B12" s="40">
        <f t="shared" si="0"/>
        <v>468.61806628468071</v>
      </c>
      <c r="C12" s="41" t="str">
        <f>'[1]Energy Intensity'!A12</f>
        <v>Biological Science</v>
      </c>
      <c r="D12" s="42" t="str">
        <f>'[1]Energy Intensity'!B12</f>
        <v>089</v>
      </c>
      <c r="E12" s="216">
        <f>'[1]Energy Intensity'!C12</f>
        <v>1991</v>
      </c>
      <c r="F12" s="44">
        <f>'[1]Energy Intensity'!D12</f>
        <v>131975</v>
      </c>
      <c r="G12" s="36"/>
      <c r="H12" s="44">
        <f>'[1]Energy Intensity'!G12</f>
        <v>129.55544874621032</v>
      </c>
      <c r="J12" s="44"/>
      <c r="L12" s="44">
        <f>'[1]Energy Intensity'!O12</f>
        <v>339.06261753847036</v>
      </c>
      <c r="N12" s="44">
        <f>'[1]Energy Intensity'!W12</f>
        <v>61845869.297920734</v>
      </c>
      <c r="O12" s="37"/>
      <c r="P12" s="44">
        <f t="shared" si="1"/>
        <v>468.61806628468071</v>
      </c>
      <c r="R12" s="39">
        <f>'[1]Energy Intensity'!U12</f>
        <v>5.9982750601872699</v>
      </c>
      <c r="T12" s="45">
        <f t="shared" si="2"/>
        <v>791622.35106821498</v>
      </c>
    </row>
    <row r="13" spans="1:20" x14ac:dyDescent="0.2">
      <c r="A13" s="47">
        <f t="shared" si="3"/>
        <v>3</v>
      </c>
      <c r="B13" s="47">
        <f t="shared" si="0"/>
        <v>445.00269079222335</v>
      </c>
      <c r="C13" s="48" t="str">
        <f>'[1]Energy Intensity'!A27</f>
        <v>Elliman</v>
      </c>
      <c r="D13" s="49">
        <f>'[1]Energy Intensity'!B27</f>
        <v>629</v>
      </c>
      <c r="E13" s="217">
        <f>'[1]Energy Intensity'!C27</f>
        <v>1989</v>
      </c>
      <c r="F13" s="51">
        <f>'[1]Energy Intensity'!D27</f>
        <v>96767</v>
      </c>
      <c r="G13" s="36"/>
      <c r="H13" s="51">
        <f>'[1]Energy Intensity'!G27</f>
        <v>138.86843593223008</v>
      </c>
      <c r="I13" s="37"/>
      <c r="J13" s="51"/>
      <c r="K13" s="37"/>
      <c r="L13" s="51">
        <f>'[1]Energy Intensity'!O27</f>
        <v>306.13425485999323</v>
      </c>
      <c r="M13" s="37"/>
      <c r="N13" s="51">
        <f>'[1]Energy Intensity'!W27</f>
        <v>43061575.379891075</v>
      </c>
      <c r="O13" s="37"/>
      <c r="P13" s="51">
        <f t="shared" si="1"/>
        <v>445.00269079222335</v>
      </c>
      <c r="Q13" s="37"/>
      <c r="R13" s="46">
        <f>'[1]Energy Intensity'!U27</f>
        <v>6.2837634201586097</v>
      </c>
      <c r="T13" s="52">
        <f t="shared" si="2"/>
        <v>608060.93487848819</v>
      </c>
    </row>
    <row r="14" spans="1:20" x14ac:dyDescent="0.2">
      <c r="A14" s="40">
        <f t="shared" si="3"/>
        <v>4</v>
      </c>
      <c r="B14" s="40">
        <f t="shared" si="0"/>
        <v>362.12267808095294</v>
      </c>
      <c r="C14" s="41" t="str">
        <f>'[1]Energy Intensity'!A30</f>
        <v>Lande</v>
      </c>
      <c r="D14" s="42">
        <f>'[1]Energy Intensity'!B30</f>
        <v>611</v>
      </c>
      <c r="E14" s="216">
        <f>'[1]Energy Intensity'!C30</f>
        <v>1964</v>
      </c>
      <c r="F14" s="44">
        <f>'[1]Energy Intensity'!D30</f>
        <v>114129</v>
      </c>
      <c r="G14" s="36"/>
      <c r="H14" s="44">
        <f>'[1]Energy Intensity'!G30</f>
        <v>109.01883901584468</v>
      </c>
      <c r="J14" s="44"/>
      <c r="L14" s="44">
        <f>'[1]Energy Intensity'!O30</f>
        <v>253.10383906510825</v>
      </c>
      <c r="N14" s="44">
        <f>'[1]Energy Intensity'!W30</f>
        <v>41328699.126701079</v>
      </c>
      <c r="O14" s="37"/>
      <c r="P14" s="44">
        <f t="shared" si="1"/>
        <v>362.12267808095294</v>
      </c>
      <c r="R14" s="39">
        <f>'[1]Energy Intensity'!U30</f>
        <v>4.5091600769846938</v>
      </c>
      <c r="T14" s="45">
        <f t="shared" si="2"/>
        <v>514625.93042618613</v>
      </c>
    </row>
    <row r="15" spans="1:20" x14ac:dyDescent="0.2">
      <c r="A15" s="40">
        <f t="shared" si="3"/>
        <v>5</v>
      </c>
      <c r="B15" s="40">
        <f t="shared" si="0"/>
        <v>360.7373912977165</v>
      </c>
      <c r="C15" s="41" t="str">
        <f>'[1]Energy Intensity'!A49</f>
        <v>Prentis, DeRoy Auditorium</v>
      </c>
      <c r="D15" s="42" t="str">
        <f>'[1]Energy Intensity'!B49</f>
        <v>022, 023</v>
      </c>
      <c r="E15" s="216">
        <f>'[1]Energy Intensity'!C49</f>
        <v>1964</v>
      </c>
      <c r="F15" s="44">
        <f>'[1]Energy Intensity'!D49</f>
        <v>78498</v>
      </c>
      <c r="G15" s="36"/>
      <c r="H15" s="44">
        <f>'[1]Energy Intensity'!G49</f>
        <v>84.040768886276112</v>
      </c>
      <c r="J15" s="44"/>
      <c r="L15" s="44">
        <f>'[1]Energy Intensity'!O49</f>
        <v>276.69662241144044</v>
      </c>
      <c r="N15" s="44">
        <f>'[1]Energy Intensity'!W49</f>
        <v>28317163.74208815</v>
      </c>
      <c r="O15" s="37"/>
      <c r="P15" s="44">
        <f t="shared" si="1"/>
        <v>360.7373912977165</v>
      </c>
      <c r="R15" s="39">
        <f>'[1]Energy Intensity'!U49</f>
        <v>4.8031392720611548</v>
      </c>
      <c r="T15" s="45">
        <f t="shared" si="2"/>
        <v>377036.8265782565</v>
      </c>
    </row>
    <row r="16" spans="1:20" x14ac:dyDescent="0.2">
      <c r="A16" s="47">
        <f t="shared" si="3"/>
        <v>6</v>
      </c>
      <c r="B16" s="47">
        <f t="shared" si="0"/>
        <v>353.81969632741135</v>
      </c>
      <c r="C16" s="48" t="str">
        <f>'[1]Energy Intensity'!A66</f>
        <v>Computing Center (&amp;ASB)</v>
      </c>
      <c r="D16" s="49" t="str">
        <f>'[1]Energy Intensity'!B66</f>
        <v>193 &amp; 191</v>
      </c>
      <c r="E16" s="217">
        <f>'[1]Energy Intensity'!C66</f>
        <v>1915</v>
      </c>
      <c r="F16" s="51">
        <f>'[1]Energy Intensity'!D66</f>
        <v>72774</v>
      </c>
      <c r="G16" s="36"/>
      <c r="H16" s="51">
        <f>'[1]Energy Intensity'!G66</f>
        <v>251.26087694065311</v>
      </c>
      <c r="I16" s="37"/>
      <c r="J16" s="51"/>
      <c r="K16" s="37"/>
      <c r="L16" s="51">
        <f>'[1]Energy Intensity'!O66</f>
        <v>102.55881938675829</v>
      </c>
      <c r="M16" s="37"/>
      <c r="N16" s="51">
        <f>'[1]Energy Intensity'!W66</f>
        <v>25748874.580531035</v>
      </c>
      <c r="O16" s="37"/>
      <c r="P16" s="51">
        <f t="shared" si="1"/>
        <v>353.81969632741135</v>
      </c>
      <c r="Q16" s="37"/>
      <c r="R16" s="46">
        <f>'[1]Energy Intensity'!U66</f>
        <v>5.0055492325073461</v>
      </c>
      <c r="T16" s="52">
        <f t="shared" si="2"/>
        <v>364273.8398464896</v>
      </c>
    </row>
    <row r="17" spans="1:22" x14ac:dyDescent="0.2">
      <c r="A17" s="40">
        <f t="shared" si="3"/>
        <v>7</v>
      </c>
      <c r="B17" s="40">
        <f t="shared" si="0"/>
        <v>353.72842316875301</v>
      </c>
      <c r="C17" s="41" t="str">
        <f>'[1]Energy Intensity'!A32</f>
        <v>Scott Hall</v>
      </c>
      <c r="D17" s="42">
        <f>'[1]Energy Intensity'!B32</f>
        <v>612</v>
      </c>
      <c r="E17" s="216">
        <f>'[1]Energy Intensity'!C32</f>
        <v>1971</v>
      </c>
      <c r="F17" s="44">
        <f>'[1]Energy Intensity'!D32</f>
        <v>499672</v>
      </c>
      <c r="G17" s="36"/>
      <c r="H17" s="44">
        <f>'[1]Energy Intensity'!G32</f>
        <v>106.31335654401113</v>
      </c>
      <c r="J17" s="44"/>
      <c r="L17" s="44">
        <f>'[1]Energy Intensity'!O32</f>
        <v>247.41506662474194</v>
      </c>
      <c r="N17" s="44">
        <f>'[1]Energy Intensity'!W32</f>
        <v>176748188.66157717</v>
      </c>
      <c r="O17" s="37"/>
      <c r="P17" s="44">
        <f t="shared" si="1"/>
        <v>353.72842316875301</v>
      </c>
      <c r="R17" s="39">
        <f>'[1]Energy Intensity'!U32</f>
        <v>6.8632936202480561</v>
      </c>
      <c r="T17" s="45">
        <f t="shared" si="2"/>
        <v>3429395.6498165866</v>
      </c>
    </row>
    <row r="18" spans="1:22" x14ac:dyDescent="0.2">
      <c r="A18" s="40">
        <f t="shared" si="3"/>
        <v>8</v>
      </c>
      <c r="B18" s="40">
        <f t="shared" si="0"/>
        <v>349.77467410552714</v>
      </c>
      <c r="C18" s="41" t="str">
        <f>'[1]Energy Intensity'!A13</f>
        <v xml:space="preserve">Chemistry </v>
      </c>
      <c r="D18" s="42" t="str">
        <f>'[1]Energy Intensity'!B13</f>
        <v>007</v>
      </c>
      <c r="E18" s="216">
        <f>'[1]Energy Intensity'!C13</f>
        <v>1970</v>
      </c>
      <c r="F18" s="44">
        <f>'[1]Energy Intensity'!D13</f>
        <v>223627</v>
      </c>
      <c r="G18" s="36"/>
      <c r="H18" s="44">
        <f>'[1]Energy Intensity'!G13</f>
        <v>117.09096963581541</v>
      </c>
      <c r="J18" s="44"/>
      <c r="L18" s="44">
        <f>'[1]Energy Intensity'!O13</f>
        <v>232.6837044697117</v>
      </c>
      <c r="N18" s="44">
        <f>'[1]Energy Intensity'!W13</f>
        <v>78219061.046196714</v>
      </c>
      <c r="O18" s="37"/>
      <c r="P18" s="44">
        <f t="shared" si="1"/>
        <v>349.77467410552714</v>
      </c>
      <c r="R18" s="39">
        <f>'[1]Energy Intensity'!U13</f>
        <v>5.3359916447092406</v>
      </c>
      <c r="T18" s="45">
        <f t="shared" si="2"/>
        <v>1193271.8035313934</v>
      </c>
    </row>
    <row r="19" spans="1:22" x14ac:dyDescent="0.2">
      <c r="A19" s="47">
        <f t="shared" si="3"/>
        <v>9</v>
      </c>
      <c r="B19" s="47">
        <f t="shared" si="0"/>
        <v>351.68409036141662</v>
      </c>
      <c r="C19" s="48" t="str">
        <f>'[1]Energy Intensity'!A51</f>
        <v>Science Hall</v>
      </c>
      <c r="D19" s="49" t="str">
        <f>'[1]Energy Intensity'!B51</f>
        <v>005</v>
      </c>
      <c r="E19" s="217">
        <f>'[1]Energy Intensity'!C51</f>
        <v>1949</v>
      </c>
      <c r="F19" s="51">
        <f>'[1]Energy Intensity'!D51</f>
        <v>137342</v>
      </c>
      <c r="G19" s="36"/>
      <c r="H19" s="51">
        <f>'[1]Energy Intensity'!G51</f>
        <v>99.801045652769034</v>
      </c>
      <c r="I19" s="37"/>
      <c r="J19" s="51"/>
      <c r="K19" s="37"/>
      <c r="L19" s="51">
        <f>'[1]Energy Intensity'!O51</f>
        <v>251.88304470864756</v>
      </c>
      <c r="M19" s="37"/>
      <c r="N19" s="51">
        <f>'[1]Energy Intensity'!W51</f>
        <v>48300996.338417679</v>
      </c>
      <c r="O19" s="37"/>
      <c r="P19" s="51">
        <f t="shared" si="1"/>
        <v>351.68409036141662</v>
      </c>
      <c r="Q19" s="37"/>
      <c r="R19" s="46">
        <f>'[1]Energy Intensity'!U51</f>
        <v>5.8599565667712392</v>
      </c>
      <c r="T19" s="52">
        <f t="shared" si="2"/>
        <v>804818.15479349555</v>
      </c>
    </row>
    <row r="20" spans="1:22" x14ac:dyDescent="0.2">
      <c r="A20" s="40">
        <f t="shared" si="3"/>
        <v>10</v>
      </c>
      <c r="B20" s="40">
        <f t="shared" si="0"/>
        <v>325.16572677595627</v>
      </c>
      <c r="C20" s="41" t="str">
        <f>'[1]Energy Intensity'!A96</f>
        <v>1011 E Ferry</v>
      </c>
      <c r="D20" s="42">
        <f>'[1]Energy Intensity'!B96</f>
        <v>527</v>
      </c>
      <c r="E20" s="216">
        <f>'[1]Energy Intensity'!C96</f>
        <v>1963</v>
      </c>
      <c r="F20" s="44">
        <f>'[1]Energy Intensity'!D96</f>
        <v>12810</v>
      </c>
      <c r="G20" s="36"/>
      <c r="H20" s="44">
        <f>'[1]Energy Intensity'!G96</f>
        <v>17.334345042935205</v>
      </c>
      <c r="J20" s="44"/>
      <c r="L20" s="44">
        <f>'[1]Energy Intensity'!O96</f>
        <v>307.83138173302103</v>
      </c>
      <c r="N20" s="44">
        <f>'[1]Energy Intensity'!W96</f>
        <v>4165372.9599999995</v>
      </c>
      <c r="O20" s="37"/>
      <c r="P20" s="44">
        <f t="shared" si="1"/>
        <v>325.16572677595627</v>
      </c>
      <c r="R20" s="39">
        <f>'[1]Energy Intensity'!U96</f>
        <v>2.8927268491018565</v>
      </c>
      <c r="T20" s="45">
        <f t="shared" si="2"/>
        <v>37055.830936994782</v>
      </c>
    </row>
    <row r="21" spans="1:22" x14ac:dyDescent="0.2">
      <c r="A21" s="40">
        <f t="shared" si="3"/>
        <v>11</v>
      </c>
      <c r="B21" s="40">
        <f t="shared" si="0"/>
        <v>301.90298256535107</v>
      </c>
      <c r="C21" s="41" t="str">
        <f>'[1]Energy Intensity'!A17</f>
        <v>Life Science</v>
      </c>
      <c r="D21" s="42" t="str">
        <f>'[1]Energy Intensity'!B17</f>
        <v>006</v>
      </c>
      <c r="E21" s="216">
        <f>'[1]Energy Intensity'!C17</f>
        <v>1960</v>
      </c>
      <c r="F21" s="44">
        <f>'[1]Energy Intensity'!D17</f>
        <v>59904</v>
      </c>
      <c r="G21" s="36"/>
      <c r="H21" s="44">
        <f>'[1]Energy Intensity'!G17</f>
        <v>87.370163862484276</v>
      </c>
      <c r="J21" s="44"/>
      <c r="L21" s="44">
        <f>'[1]Energy Intensity'!O17</f>
        <v>214.53281870286679</v>
      </c>
      <c r="N21" s="44">
        <f>'[1]Energy Intensity'!W17</f>
        <v>18085196.267594792</v>
      </c>
      <c r="O21" s="37"/>
      <c r="P21" s="44">
        <f t="shared" si="1"/>
        <v>301.90298256535107</v>
      </c>
      <c r="R21" s="39">
        <f>'[1]Energy Intensity'!U17</f>
        <v>5.9390194982289986</v>
      </c>
      <c r="T21" s="45">
        <f t="shared" si="2"/>
        <v>355771.02402190992</v>
      </c>
    </row>
    <row r="22" spans="1:22" x14ac:dyDescent="0.2">
      <c r="A22" s="47">
        <f t="shared" si="3"/>
        <v>12</v>
      </c>
      <c r="B22" s="47">
        <f t="shared" si="0"/>
        <v>243.87028736471612</v>
      </c>
      <c r="C22" s="48" t="str">
        <f>'[1]Energy Intensity'!A19</f>
        <v>Physics</v>
      </c>
      <c r="D22" s="49" t="str">
        <f>'[1]Energy Intensity'!B19</f>
        <v>003</v>
      </c>
      <c r="E22" s="217">
        <f>'[1]Energy Intensity'!C19</f>
        <v>1965</v>
      </c>
      <c r="F22" s="51">
        <f>'[1]Energy Intensity'!D19</f>
        <v>108767</v>
      </c>
      <c r="G22" s="36"/>
      <c r="H22" s="51">
        <f>'[1]Energy Intensity'!G19</f>
        <v>122.55022612312194</v>
      </c>
      <c r="I22" s="37"/>
      <c r="J22" s="51"/>
      <c r="K22" s="37"/>
      <c r="L22" s="51">
        <f>'[1]Energy Intensity'!O19</f>
        <v>121.32006124159416</v>
      </c>
      <c r="M22" s="37"/>
      <c r="N22" s="51">
        <f>'[1]Energy Intensity'!W19</f>
        <v>26525039.545798078</v>
      </c>
      <c r="O22" s="37"/>
      <c r="P22" s="51">
        <f t="shared" si="1"/>
        <v>243.87028736471612</v>
      </c>
      <c r="Q22" s="37"/>
      <c r="R22" s="46">
        <f>'[1]Energy Intensity'!U19</f>
        <v>3.4521705895083303</v>
      </c>
      <c r="T22" s="52">
        <f t="shared" si="2"/>
        <v>375482.23850905255</v>
      </c>
    </row>
    <row r="23" spans="1:22" x14ac:dyDescent="0.2">
      <c r="A23" s="40">
        <f t="shared" si="3"/>
        <v>13</v>
      </c>
      <c r="B23" s="40">
        <f t="shared" si="0"/>
        <v>243.35264814378087</v>
      </c>
      <c r="C23" s="41" t="str">
        <f>'[1]Energy Intensity'!A31</f>
        <v>Pharmacy</v>
      </c>
      <c r="D23" s="42">
        <f>'[1]Energy Intensity'!B31</f>
        <v>603</v>
      </c>
      <c r="E23" s="216">
        <f>'[1]Energy Intensity'!C31</f>
        <v>2002</v>
      </c>
      <c r="F23" s="44">
        <f>'[1]Energy Intensity'!D31</f>
        <v>287580</v>
      </c>
      <c r="G23" s="36"/>
      <c r="H23" s="44">
        <f>'[1]Energy Intensity'!G31</f>
        <v>96.6900927528214</v>
      </c>
      <c r="J23" s="44"/>
      <c r="L23" s="44">
        <f>'[1]Energy Intensity'!O31</f>
        <v>142.66366812480743</v>
      </c>
      <c r="N23" s="44">
        <f>'[1]Energy Intensity'!W31</f>
        <v>69983354.553188503</v>
      </c>
      <c r="O23" s="37"/>
      <c r="P23" s="44">
        <f t="shared" si="1"/>
        <v>243.35264814378087</v>
      </c>
      <c r="R23" s="39">
        <f>'[1]Energy Intensity'!U31</f>
        <v>3.8081027310285087</v>
      </c>
      <c r="T23" s="45">
        <f t="shared" si="2"/>
        <v>1095134.1833891785</v>
      </c>
    </row>
    <row r="24" spans="1:22" x14ac:dyDescent="0.2">
      <c r="A24" s="40">
        <f t="shared" si="3"/>
        <v>14</v>
      </c>
      <c r="B24" s="40">
        <f t="shared" si="0"/>
        <v>243.28523185131559</v>
      </c>
      <c r="C24" s="41" t="str">
        <f>'[1]Energy Intensity'!A71</f>
        <v>McGregor Conf. Center</v>
      </c>
      <c r="D24" s="42" t="str">
        <f>'[1]Energy Intensity'!B71</f>
        <v>043</v>
      </c>
      <c r="E24" s="216">
        <f>'[1]Energy Intensity'!C71</f>
        <v>0</v>
      </c>
      <c r="F24" s="44">
        <f>'[1]Energy Intensity'!D71</f>
        <v>28195</v>
      </c>
      <c r="G24" s="36"/>
      <c r="H24" s="44">
        <f>'[1]Energy Intensity'!$G$71</f>
        <v>83.354694094697649</v>
      </c>
      <c r="J24" s="44">
        <f>'[1]Energy Intensity'!$K$71</f>
        <v>0</v>
      </c>
      <c r="L24" s="44">
        <f>'[1]Energy Intensity'!$O$71</f>
        <v>159.93053775661795</v>
      </c>
      <c r="N24" s="44">
        <f>'[1]Energy Intensity'!$W$71</f>
        <v>6859427.1120478427</v>
      </c>
      <c r="O24" s="37"/>
      <c r="P24" s="44">
        <f>'[1]Energy Intensity'!$X$71</f>
        <v>243.28523185131559</v>
      </c>
      <c r="R24" s="39">
        <f>'[1]Energy Intensity'!$U$71</f>
        <v>4.5097574986607469</v>
      </c>
      <c r="T24" s="45">
        <f>'[1]Energy Intensity'!$T$71</f>
        <v>127152.61267473975</v>
      </c>
    </row>
    <row r="25" spans="1:22" x14ac:dyDescent="0.2">
      <c r="A25" s="47">
        <f>A23+1</f>
        <v>14</v>
      </c>
      <c r="B25" s="47">
        <f t="shared" si="0"/>
        <v>237.03621933750654</v>
      </c>
      <c r="C25" s="48" t="str">
        <f>'[1]Energy Intensity'!A28</f>
        <v>110 E. Warren (KCI)</v>
      </c>
      <c r="D25" s="49">
        <f>'[1]Energy Intensity'!B28</f>
        <v>637</v>
      </c>
      <c r="E25" s="217">
        <f>'[1]Energy Intensity'!C28</f>
        <v>1998</v>
      </c>
      <c r="F25" s="51">
        <f>'[1]Energy Intensity'!D28</f>
        <v>130297</v>
      </c>
      <c r="G25" s="36"/>
      <c r="H25" s="51">
        <f>'[1]Energy Intensity'!G28</f>
        <v>112.46629424400653</v>
      </c>
      <c r="I25" s="37"/>
      <c r="J25" s="51"/>
      <c r="K25" s="37"/>
      <c r="L25" s="51">
        <f>'[1]Energy Intensity'!O28</f>
        <v>124.5699250935</v>
      </c>
      <c r="M25" s="37"/>
      <c r="N25" s="51">
        <f>'[1]Energy Intensity'!W28</f>
        <v>30885108.27101909</v>
      </c>
      <c r="O25" s="37"/>
      <c r="P25" s="51">
        <f t="shared" ref="P25:P76" si="4">N25/F25</f>
        <v>237.03621933750654</v>
      </c>
      <c r="Q25" s="37"/>
      <c r="R25" s="46">
        <f>'[1]Energy Intensity'!U28</f>
        <v>4.4358924359137974</v>
      </c>
      <c r="T25" s="52">
        <f t="shared" ref="T25:T35" si="5">R25*F25</f>
        <v>577983.47672226012</v>
      </c>
    </row>
    <row r="26" spans="1:22" x14ac:dyDescent="0.2">
      <c r="A26" s="40">
        <f t="shared" ref="A26:A78" si="6">A25+1</f>
        <v>15</v>
      </c>
      <c r="B26" s="40">
        <f t="shared" si="0"/>
        <v>223.40823980456412</v>
      </c>
      <c r="C26" s="41" t="str">
        <f>'[1]Energy Intensity'!A16</f>
        <v>Manufacturing Bldg</v>
      </c>
      <c r="D26" s="42" t="str">
        <f>'[1]Energy Intensity'!B16</f>
        <v>166</v>
      </c>
      <c r="E26" s="216">
        <f>'[1]Energy Intensity'!C16</f>
        <v>1996</v>
      </c>
      <c r="F26" s="44">
        <f>'[1]Energy Intensity'!D16</f>
        <v>46146</v>
      </c>
      <c r="G26" s="36"/>
      <c r="H26" s="44">
        <f>'[1]Energy Intensity'!G16</f>
        <v>61.239717699772342</v>
      </c>
      <c r="J26" s="44"/>
      <c r="L26" s="44">
        <f>'[1]Energy Intensity'!O16</f>
        <v>162.16852210479175</v>
      </c>
      <c r="N26" s="44">
        <f>'[1]Energy Intensity'!W16</f>
        <v>10309396.634021416</v>
      </c>
      <c r="O26" s="37"/>
      <c r="P26" s="44">
        <f t="shared" si="4"/>
        <v>223.40823980456412</v>
      </c>
      <c r="R26" s="39">
        <f>'[1]Energy Intensity'!U16</f>
        <v>3.0762433484426941</v>
      </c>
      <c r="T26" s="45">
        <f t="shared" si="5"/>
        <v>141956.32555723656</v>
      </c>
    </row>
    <row r="27" spans="1:22" x14ac:dyDescent="0.2">
      <c r="A27" s="40">
        <f t="shared" si="6"/>
        <v>16</v>
      </c>
      <c r="B27" s="40">
        <f t="shared" si="0"/>
        <v>222.62785076766835</v>
      </c>
      <c r="C27" s="41" t="str">
        <f>'[1]Energy Intensity'!A72</f>
        <v>6050 Cass</v>
      </c>
      <c r="D27" s="42" t="str">
        <f>'[1]Energy Intensity'!B72</f>
        <v>203</v>
      </c>
      <c r="E27" s="216">
        <f>'[1]Energy Intensity'!C72</f>
        <v>1926</v>
      </c>
      <c r="F27" s="44">
        <f>'[1]Energy Intensity'!D72</f>
        <v>32249</v>
      </c>
      <c r="G27" s="36"/>
      <c r="H27" s="44">
        <f>'[1]Energy Intensity'!G72</f>
        <v>37.426752625834446</v>
      </c>
      <c r="J27" s="44"/>
      <c r="L27" s="44">
        <f>'[1]Energy Intensity'!O72</f>
        <v>185.20109814183391</v>
      </c>
      <c r="N27" s="44">
        <f>'[1]Energy Intensity'!W72</f>
        <v>7179525.5594065366</v>
      </c>
      <c r="O27" s="37"/>
      <c r="P27" s="44">
        <f t="shared" si="4"/>
        <v>222.62785076766835</v>
      </c>
      <c r="R27" s="39">
        <f>'[1]Energy Intensity'!U72</f>
        <v>2.8778995576029351</v>
      </c>
      <c r="T27" s="45">
        <f t="shared" si="5"/>
        <v>92809.382833137061</v>
      </c>
    </row>
    <row r="28" spans="1:22" x14ac:dyDescent="0.2">
      <c r="A28" s="47">
        <f t="shared" si="6"/>
        <v>17</v>
      </c>
      <c r="B28" s="47">
        <f t="shared" si="0"/>
        <v>206.16865602228319</v>
      </c>
      <c r="C28" s="48" t="str">
        <f>'[1]Energy Intensity'!A41</f>
        <v>Comm Arts, Alumni, Arts</v>
      </c>
      <c r="D28" s="49" t="str">
        <f>'[1]Energy Intensity'!B41</f>
        <v>039,040,042</v>
      </c>
      <c r="E28" s="217">
        <f>'[1]Energy Intensity'!C41</f>
        <v>1956</v>
      </c>
      <c r="F28" s="51">
        <f>'[1]Energy Intensity'!D41</f>
        <v>124965</v>
      </c>
      <c r="G28" s="36"/>
      <c r="H28" s="51">
        <f>'[1]Energy Intensity'!G41</f>
        <v>41.595073776051358</v>
      </c>
      <c r="I28" s="37"/>
      <c r="J28" s="51"/>
      <c r="K28" s="37"/>
      <c r="L28" s="51">
        <f>'[1]Energy Intensity'!O41</f>
        <v>164.57358224623181</v>
      </c>
      <c r="M28" s="37"/>
      <c r="N28" s="51">
        <f>'[1]Energy Intensity'!W41</f>
        <v>25763866.099824619</v>
      </c>
      <c r="O28" s="37"/>
      <c r="P28" s="51">
        <f t="shared" si="4"/>
        <v>206.16865602228319</v>
      </c>
      <c r="Q28" s="37"/>
      <c r="R28" s="46">
        <f>'[1]Energy Intensity'!U41</f>
        <v>2.6092270420972845</v>
      </c>
      <c r="T28" s="52">
        <f t="shared" si="5"/>
        <v>326062.05731568718</v>
      </c>
    </row>
    <row r="29" spans="1:22" x14ac:dyDescent="0.2">
      <c r="A29" s="40">
        <f t="shared" si="6"/>
        <v>18</v>
      </c>
      <c r="B29" s="40">
        <f t="shared" si="0"/>
        <v>198.14211293488532</v>
      </c>
      <c r="C29" s="41" t="str">
        <f>'[1]Energy Intensity'!A108</f>
        <v>Matthaei</v>
      </c>
      <c r="D29" s="42" t="str">
        <f>'[1]Energy Intensity'!B108</f>
        <v>080</v>
      </c>
      <c r="E29" s="216">
        <f>'[1]Energy Intensity'!C108</f>
        <v>1967</v>
      </c>
      <c r="F29" s="44">
        <f>'[1]Energy Intensity'!D108</f>
        <v>154393</v>
      </c>
      <c r="G29" s="36"/>
      <c r="H29" s="44">
        <f>'[1]Energy Intensity'!G108</f>
        <v>60.662983425414367</v>
      </c>
      <c r="J29" s="44"/>
      <c r="L29" s="44">
        <f>'[1]Energy Intensity'!O108</f>
        <v>137.47912950947097</v>
      </c>
      <c r="N29" s="44">
        <f>'[1]Energy Intensity'!W108</f>
        <v>30591755.242355749</v>
      </c>
      <c r="O29" s="37"/>
      <c r="P29" s="44">
        <f t="shared" si="4"/>
        <v>198.14211293488532</v>
      </c>
      <c r="R29" s="39">
        <f>'[1]Energy Intensity'!U108</f>
        <v>2.430690993758732</v>
      </c>
      <c r="T29" s="45">
        <f t="shared" si="5"/>
        <v>375281.67459939193</v>
      </c>
      <c r="U29" s="3">
        <f>SUM(T11:T29)</f>
        <v>12067718.909145808</v>
      </c>
      <c r="V29" s="67">
        <f>U29/T80</f>
        <v>0.60841513520049939</v>
      </c>
    </row>
    <row r="30" spans="1:22" x14ac:dyDescent="0.2">
      <c r="A30" s="54">
        <f t="shared" si="6"/>
        <v>19</v>
      </c>
      <c r="B30" s="54">
        <f t="shared" si="0"/>
        <v>188.10183423925929</v>
      </c>
      <c r="C30" s="55" t="str">
        <f>'[1]Energy Intensity'!A18</f>
        <v>Mortuary Science</v>
      </c>
      <c r="D30" s="56" t="str">
        <f>'[1]Energy Intensity'!B18</f>
        <v>065, 066, 067</v>
      </c>
      <c r="E30" s="218">
        <f>'[1]Energy Intensity'!C18</f>
        <v>1938</v>
      </c>
      <c r="F30" s="58">
        <f>'[1]Energy Intensity'!D18</f>
        <v>113852</v>
      </c>
      <c r="G30" s="36"/>
      <c r="H30" s="58">
        <f>'[1]Energy Intensity'!G18</f>
        <v>74.347022103930613</v>
      </c>
      <c r="J30" s="58"/>
      <c r="L30" s="58">
        <f>'[1]Energy Intensity'!O18</f>
        <v>113.75481213532868</v>
      </c>
      <c r="N30" s="58">
        <f>'[1]Energy Intensity'!W18</f>
        <v>21415770.031808149</v>
      </c>
      <c r="O30" s="37"/>
      <c r="P30" s="58">
        <f t="shared" si="4"/>
        <v>188.10183423925929</v>
      </c>
      <c r="R30" s="53">
        <f>'[1]Energy Intensity'!U18</f>
        <v>3.0534467431850882</v>
      </c>
      <c r="T30" s="59">
        <f t="shared" si="5"/>
        <v>347641.01860510866</v>
      </c>
    </row>
    <row r="31" spans="1:22" x14ac:dyDescent="0.2">
      <c r="A31" s="61">
        <f t="shared" si="6"/>
        <v>20</v>
      </c>
      <c r="B31" s="61">
        <f t="shared" si="0"/>
        <v>180.32878709730386</v>
      </c>
      <c r="C31" s="62" t="str">
        <f>'[1]Energy Intensity'!A14</f>
        <v>Engineering Bldg</v>
      </c>
      <c r="D31" s="63" t="str">
        <f>'[1]Energy Intensity'!B14</f>
        <v>090</v>
      </c>
      <c r="E31" s="219">
        <f>'[1]Energy Intensity'!C14</f>
        <v>1951</v>
      </c>
      <c r="F31" s="65">
        <f>'[1]Energy Intensity'!D14</f>
        <v>287202</v>
      </c>
      <c r="G31" s="36"/>
      <c r="H31" s="65">
        <f>'[1]Energy Intensity'!G14</f>
        <v>90.523009257512783</v>
      </c>
      <c r="I31" s="37"/>
      <c r="J31" s="65"/>
      <c r="K31" s="37"/>
      <c r="L31" s="65">
        <f>'[1]Energy Intensity'!O14</f>
        <v>89.805777839791048</v>
      </c>
      <c r="M31" s="37"/>
      <c r="N31" s="65">
        <f>'[1]Energy Intensity'!W14</f>
        <v>51790788.311919861</v>
      </c>
      <c r="O31" s="37"/>
      <c r="P31" s="65">
        <f t="shared" si="4"/>
        <v>180.32878709730386</v>
      </c>
      <c r="Q31" s="37"/>
      <c r="R31" s="60">
        <f>'[1]Energy Intensity'!U14</f>
        <v>3.0114463528560944</v>
      </c>
      <c r="T31" s="66">
        <f t="shared" si="5"/>
        <v>864893.41543297598</v>
      </c>
    </row>
    <row r="32" spans="1:22" x14ac:dyDescent="0.2">
      <c r="A32" s="54">
        <f t="shared" si="6"/>
        <v>21</v>
      </c>
      <c r="B32" s="54">
        <f t="shared" si="0"/>
        <v>172.97569832892322</v>
      </c>
      <c r="C32" s="55" t="str">
        <f>'[1]Energy Intensity'!A76</f>
        <v>Welcome Center</v>
      </c>
      <c r="D32" s="56" t="str">
        <f>'[1]Energy Intensity'!B76</f>
        <v>082</v>
      </c>
      <c r="E32" s="218">
        <f>'[1]Energy Intensity'!C76</f>
        <v>2002</v>
      </c>
      <c r="F32" s="58">
        <f>'[1]Energy Intensity'!D76</f>
        <v>67543</v>
      </c>
      <c r="G32" s="36"/>
      <c r="H32" s="58">
        <f>'[1]Energy Intensity'!G76</f>
        <v>81.512924761173622</v>
      </c>
      <c r="J32" s="58"/>
      <c r="L32" s="58">
        <f>'[1]Energy Intensity'!O76</f>
        <v>91.462773567749593</v>
      </c>
      <c r="N32" s="58">
        <f>'[1]Energy Intensity'!W76</f>
        <v>11683297.592230462</v>
      </c>
      <c r="O32" s="37"/>
      <c r="P32" s="58">
        <f t="shared" si="4"/>
        <v>172.97569832892322</v>
      </c>
      <c r="R32" s="53">
        <f>'[1]Energy Intensity'!U76</f>
        <v>3.3258676939111025</v>
      </c>
      <c r="T32" s="59">
        <f t="shared" si="5"/>
        <v>224639.08164983761</v>
      </c>
    </row>
    <row r="33" spans="1:20" x14ac:dyDescent="0.2">
      <c r="A33" s="54">
        <f t="shared" si="6"/>
        <v>22</v>
      </c>
      <c r="B33" s="54">
        <f t="shared" si="0"/>
        <v>166.89692407926682</v>
      </c>
      <c r="C33" s="55" t="str">
        <f>'[1]Energy Intensity'!A40</f>
        <v>Cohn Bldg</v>
      </c>
      <c r="D33" s="56" t="str">
        <f>'[1]Energy Intensity'!B40</f>
        <v>048</v>
      </c>
      <c r="E33" s="218">
        <f>'[1]Energy Intensity'!C40</f>
        <v>1960</v>
      </c>
      <c r="F33" s="58">
        <f>'[1]Energy Intensity'!D40</f>
        <v>88583</v>
      </c>
      <c r="G33" s="36"/>
      <c r="H33" s="58">
        <f>'[1]Energy Intensity'!G40</f>
        <v>59.164208654534264</v>
      </c>
      <c r="J33" s="58"/>
      <c r="L33" s="58">
        <f>'[1]Energy Intensity'!O40</f>
        <v>107.73271542473255</v>
      </c>
      <c r="N33" s="58">
        <f>'[1]Energy Intensity'!W40</f>
        <v>14784230.225713693</v>
      </c>
      <c r="O33" s="37"/>
      <c r="P33" s="58">
        <f t="shared" si="4"/>
        <v>166.89692407926682</v>
      </c>
      <c r="R33" s="53">
        <f>'[1]Energy Intensity'!U40</f>
        <v>2.5915219440862849</v>
      </c>
      <c r="T33" s="59">
        <f t="shared" si="5"/>
        <v>229564.78837299536</v>
      </c>
    </row>
    <row r="34" spans="1:20" x14ac:dyDescent="0.2">
      <c r="A34" s="61">
        <f t="shared" si="6"/>
        <v>23</v>
      </c>
      <c r="B34" s="61">
        <f t="shared" si="0"/>
        <v>166.20431068044292</v>
      </c>
      <c r="C34" s="62" t="str">
        <f>'[1]Energy Intensity'!A101</f>
        <v>5957-59 Woodward</v>
      </c>
      <c r="D34" s="63" t="str">
        <f>'[1]Energy Intensity'!B101</f>
        <v>199 &amp; 207</v>
      </c>
      <c r="E34" s="219" t="str">
        <f>'[1]Energy Intensity'!C101</f>
        <v>1950,2000</v>
      </c>
      <c r="F34" s="65">
        <f>'[1]Energy Intensity'!D101</f>
        <v>8140</v>
      </c>
      <c r="G34" s="36"/>
      <c r="H34" s="65">
        <f>'[1]Energy Intensity'!G101</f>
        <v>104.00972259373999</v>
      </c>
      <c r="I34" s="37"/>
      <c r="J34" s="65"/>
      <c r="K34" s="37"/>
      <c r="L34" s="65">
        <f>'[1]Energy Intensity'!O101</f>
        <v>62.194588086702922</v>
      </c>
      <c r="M34" s="37"/>
      <c r="N34" s="65">
        <f>'[1]Energy Intensity'!W101</f>
        <v>1352903.0889388053</v>
      </c>
      <c r="O34" s="37"/>
      <c r="P34" s="65">
        <f t="shared" si="4"/>
        <v>166.20431068044292</v>
      </c>
      <c r="Q34" s="37"/>
      <c r="R34" s="60">
        <f>'[1]Energy Intensity'!U101</f>
        <v>6.3458620922983418</v>
      </c>
      <c r="T34" s="66">
        <f t="shared" si="5"/>
        <v>51655.317431308504</v>
      </c>
    </row>
    <row r="35" spans="1:20" x14ac:dyDescent="0.2">
      <c r="A35" s="54">
        <f t="shared" si="6"/>
        <v>24</v>
      </c>
      <c r="B35" s="54">
        <f t="shared" si="0"/>
        <v>165.7736830743562</v>
      </c>
      <c r="C35" s="55" t="str">
        <f>'[1]Energy Intensity'!A52</f>
        <v>Shapero Hall</v>
      </c>
      <c r="D35" s="56" t="str">
        <f>'[1]Energy Intensity'!B52</f>
        <v>050</v>
      </c>
      <c r="E35" s="218">
        <f>'[1]Energy Intensity'!C52</f>
        <v>1953</v>
      </c>
      <c r="F35" s="58">
        <f>'[1]Energy Intensity'!D52</f>
        <v>40550</v>
      </c>
      <c r="G35" s="36"/>
      <c r="H35" s="58">
        <f>'[1]Energy Intensity'!G52</f>
        <v>75.320359529182738</v>
      </c>
      <c r="J35" s="58"/>
      <c r="L35" s="58">
        <f>'[1]Energy Intensity'!O52</f>
        <v>90.453323545173433</v>
      </c>
      <c r="N35" s="58">
        <f>'[1]Energy Intensity'!W52</f>
        <v>6722122.8486651434</v>
      </c>
      <c r="O35" s="37"/>
      <c r="P35" s="58">
        <f t="shared" si="4"/>
        <v>165.7736830743562</v>
      </c>
      <c r="R35" s="53">
        <f>'[1]Energy Intensity'!U52</f>
        <v>2.9229063239125495</v>
      </c>
      <c r="T35" s="59">
        <f t="shared" si="5"/>
        <v>118523.85143465389</v>
      </c>
    </row>
    <row r="36" spans="1:20" x14ac:dyDescent="0.2">
      <c r="A36" s="54">
        <f t="shared" si="6"/>
        <v>25</v>
      </c>
      <c r="B36" s="54">
        <f t="shared" si="0"/>
        <v>162.13011843868782</v>
      </c>
      <c r="C36" s="55" t="str">
        <f>'[1]Energy Intensity'!A44</f>
        <v>Law Buildings</v>
      </c>
      <c r="D36" s="56" t="str">
        <f>'[1]Energy Intensity'!B44</f>
        <v>053,046,049</v>
      </c>
      <c r="E36" s="218" t="str">
        <f>'[1]Energy Intensity'!C44</f>
        <v>1966,2000</v>
      </c>
      <c r="F36" s="58">
        <f>'[1]Energy Intensity'!D44</f>
        <v>169993</v>
      </c>
      <c r="G36" s="36"/>
      <c r="H36" s="58">
        <f>'[1]Energy Intensity'!G44</f>
        <v>61.194812272330559</v>
      </c>
      <c r="J36" s="58"/>
      <c r="L36" s="58">
        <f>'[1]Energy Intensity'!O44</f>
        <v>100.93530616635724</v>
      </c>
      <c r="N36" s="58">
        <f>'[1]Energy Intensity'!$W$44</f>
        <v>27560985.223747857</v>
      </c>
      <c r="O36" s="37"/>
      <c r="P36" s="58">
        <f t="shared" si="4"/>
        <v>162.13011843868782</v>
      </c>
      <c r="R36" s="53">
        <f>'[1]Energy Intensity'!U44</f>
        <v>2.1702539602990023</v>
      </c>
      <c r="T36" s="59">
        <f>'[1]Energy Intensity'!$T$44</f>
        <v>368927.98147310829</v>
      </c>
    </row>
    <row r="37" spans="1:20" x14ac:dyDescent="0.2">
      <c r="A37" s="61">
        <f t="shared" si="6"/>
        <v>26</v>
      </c>
      <c r="B37" s="61">
        <f t="shared" si="0"/>
        <v>151.13403191063108</v>
      </c>
      <c r="C37" s="62" t="str">
        <f>'[1]Energy Intensity'!A15</f>
        <v>Engineering Technology</v>
      </c>
      <c r="D37" s="63" t="str">
        <f>'[1]Energy Intensity'!B15</f>
        <v>167</v>
      </c>
      <c r="E37" s="219">
        <f>'[1]Energy Intensity'!C15</f>
        <v>1916</v>
      </c>
      <c r="F37" s="65">
        <f>'[1]Energy Intensity'!D15</f>
        <v>24891</v>
      </c>
      <c r="G37" s="36"/>
      <c r="H37" s="65">
        <f>'[1]Energy Intensity'!G15</f>
        <v>52.676816584313848</v>
      </c>
      <c r="I37" s="37"/>
      <c r="J37" s="65"/>
      <c r="K37" s="37"/>
      <c r="L37" s="65">
        <f>'[1]Energy Intensity'!O15</f>
        <v>98.45721532631724</v>
      </c>
      <c r="M37" s="37"/>
      <c r="N37" s="65">
        <f>'[1]Energy Intensity'!W15</f>
        <v>3761877.1882875185</v>
      </c>
      <c r="O37" s="37"/>
      <c r="P37" s="65">
        <f t="shared" si="4"/>
        <v>151.13403191063108</v>
      </c>
      <c r="Q37" s="37"/>
      <c r="R37" s="60">
        <f>'[1]Energy Intensity'!U15</f>
        <v>3.2418157476485607</v>
      </c>
      <c r="T37" s="66">
        <f t="shared" ref="T37:T65" si="7">R37*F37</f>
        <v>80692.035774720323</v>
      </c>
    </row>
    <row r="38" spans="1:20" x14ac:dyDescent="0.2">
      <c r="A38" s="54">
        <f t="shared" si="6"/>
        <v>27</v>
      </c>
      <c r="B38" s="54">
        <f t="shared" si="0"/>
        <v>148.15097200981367</v>
      </c>
      <c r="C38" s="55" t="str">
        <f>'[1]Energy Intensity'!A42</f>
        <v>Education Bldg</v>
      </c>
      <c r="D38" s="56" t="str">
        <f>'[1]Energy Intensity'!B42</f>
        <v>140</v>
      </c>
      <c r="E38" s="218">
        <f>'[1]Energy Intensity'!C42</f>
        <v>1960</v>
      </c>
      <c r="F38" s="58">
        <f>'[1]Energy Intensity'!D42</f>
        <v>106076</v>
      </c>
      <c r="G38" s="36"/>
      <c r="H38" s="58">
        <f>'[1]Energy Intensity'!G42</f>
        <v>53.803506394125179</v>
      </c>
      <c r="J38" s="58"/>
      <c r="L38" s="58">
        <f>'[1]Energy Intensity'!O42</f>
        <v>94.347465615688478</v>
      </c>
      <c r="N38" s="58">
        <f>'[1]Energy Intensity'!W42</f>
        <v>15715262.506912995</v>
      </c>
      <c r="O38" s="37"/>
      <c r="P38" s="58">
        <f t="shared" si="4"/>
        <v>148.15097200981367</v>
      </c>
      <c r="R38" s="53">
        <f>'[1]Energy Intensity'!U42</f>
        <v>1.9647142921863583</v>
      </c>
      <c r="T38" s="59">
        <f t="shared" si="7"/>
        <v>208409.03325796014</v>
      </c>
    </row>
    <row r="39" spans="1:20" x14ac:dyDescent="0.2">
      <c r="A39" s="54">
        <f t="shared" si="6"/>
        <v>28</v>
      </c>
      <c r="B39" s="54">
        <f t="shared" si="0"/>
        <v>147.46933282597999</v>
      </c>
      <c r="C39" s="55" t="str">
        <f>'[1]Energy Intensity'!A88</f>
        <v>Medical Education Commons</v>
      </c>
      <c r="D39" s="56">
        <f>'[1]Energy Intensity'!B88</f>
        <v>608</v>
      </c>
      <c r="E39" s="218">
        <f>'[1]Energy Intensity'!C88</f>
        <v>1970</v>
      </c>
      <c r="F39" s="58">
        <f>'[1]Energy Intensity'!D88</f>
        <v>120120</v>
      </c>
      <c r="G39" s="36"/>
      <c r="H39" s="58">
        <f>'[1]Energy Intensity'!G88</f>
        <v>48.650080318703353</v>
      </c>
      <c r="J39" s="58"/>
      <c r="L39" s="58">
        <f>'[1]Energy Intensity'!O88</f>
        <v>98.819252507276644</v>
      </c>
      <c r="N39" s="58">
        <f>'[1]Energy Intensity'!W88</f>
        <v>17714016.259056717</v>
      </c>
      <c r="O39" s="37"/>
      <c r="P39" s="58">
        <f t="shared" si="4"/>
        <v>147.46933282597999</v>
      </c>
      <c r="R39" s="53">
        <f>'[1]Energy Intensity'!U88</f>
        <v>2.031544659558477</v>
      </c>
      <c r="T39" s="59">
        <f t="shared" si="7"/>
        <v>244029.14450616424</v>
      </c>
    </row>
    <row r="40" spans="1:20" x14ac:dyDescent="0.2">
      <c r="A40" s="61">
        <f t="shared" si="6"/>
        <v>29</v>
      </c>
      <c r="B40" s="61">
        <f t="shared" si="0"/>
        <v>141.98074953218551</v>
      </c>
      <c r="C40" s="62" t="str">
        <f>'[1]Energy Intensity'!A55</f>
        <v>State Hall</v>
      </c>
      <c r="D40" s="63" t="str">
        <f>'[1]Energy Intensity'!B55</f>
        <v>016</v>
      </c>
      <c r="E40" s="219">
        <f>'[1]Energy Intensity'!C55</f>
        <v>1948</v>
      </c>
      <c r="F40" s="65">
        <f>'[1]Energy Intensity'!D55</f>
        <v>163639</v>
      </c>
      <c r="G40" s="36"/>
      <c r="H40" s="65">
        <f>'[1]Energy Intensity'!G55</f>
        <v>37.863007080772071</v>
      </c>
      <c r="I40" s="37"/>
      <c r="J40" s="65"/>
      <c r="K40" s="37"/>
      <c r="L40" s="65">
        <f>'[1]Energy Intensity'!O55</f>
        <v>104.11774245141343</v>
      </c>
      <c r="M40" s="37"/>
      <c r="N40" s="65">
        <f>'[1]Energy Intensity'!W55</f>
        <v>23233587.872697305</v>
      </c>
      <c r="O40" s="37"/>
      <c r="P40" s="65">
        <f t="shared" si="4"/>
        <v>141.98074953218551</v>
      </c>
      <c r="Q40" s="37"/>
      <c r="R40" s="60">
        <f>'[1]Energy Intensity'!U55</f>
        <v>1.8225807775167404</v>
      </c>
      <c r="T40" s="66">
        <f t="shared" si="7"/>
        <v>298245.29585206188</v>
      </c>
    </row>
    <row r="41" spans="1:20" x14ac:dyDescent="0.2">
      <c r="A41" s="54">
        <f t="shared" si="6"/>
        <v>30</v>
      </c>
      <c r="B41" s="54">
        <f t="shared" si="0"/>
        <v>134.18731465823944</v>
      </c>
      <c r="C41" s="55" t="str">
        <f>'[1]Energy Intensity'!A73</f>
        <v>Rackham Memorial Bldg</v>
      </c>
      <c r="D41" s="56" t="str">
        <f>'[1]Energy Intensity'!B73</f>
        <v>499</v>
      </c>
      <c r="E41" s="218">
        <f>'[1]Energy Intensity'!C73</f>
        <v>1942</v>
      </c>
      <c r="F41" s="58">
        <f>'[1]Energy Intensity'!D73</f>
        <v>128285</v>
      </c>
      <c r="G41" s="36"/>
      <c r="H41" s="58">
        <f>'[1]Energy Intensity'!G73</f>
        <v>40.386239110859414</v>
      </c>
      <c r="J41" s="58"/>
      <c r="L41" s="58">
        <f>'[1]Energy Intensity'!O73</f>
        <v>93.801075547380023</v>
      </c>
      <c r="N41" s="58">
        <f>'[1]Energy Intensity'!W73</f>
        <v>17214219.660932247</v>
      </c>
      <c r="O41" s="37"/>
      <c r="P41" s="58">
        <f t="shared" si="4"/>
        <v>134.18731465823944</v>
      </c>
      <c r="R41" s="53">
        <f>'[1]Energy Intensity'!U73</f>
        <v>1.9675331625623358</v>
      </c>
      <c r="T41" s="59">
        <f t="shared" si="7"/>
        <v>252404.99175930925</v>
      </c>
    </row>
    <row r="42" spans="1:20" x14ac:dyDescent="0.2">
      <c r="A42" s="54">
        <f t="shared" si="6"/>
        <v>31</v>
      </c>
      <c r="B42" s="54">
        <f t="shared" si="0"/>
        <v>122.92370463177119</v>
      </c>
      <c r="C42" s="55" t="str">
        <f>'[1]Energy Intensity'!A54</f>
        <v>Skillman Knapp Freer</v>
      </c>
      <c r="D42" s="56">
        <f>'[1]Energy Intensity'!B54</f>
        <v>511509510</v>
      </c>
      <c r="E42" s="218" t="str">
        <f>'[1]Energy Intensity'!C54</f>
        <v>1980,1959</v>
      </c>
      <c r="F42" s="58">
        <f>'[1]Energy Intensity'!D54</f>
        <v>92266</v>
      </c>
      <c r="G42" s="36"/>
      <c r="H42" s="58">
        <f>'[1]Energy Intensity'!G54</f>
        <v>37.978282767548443</v>
      </c>
      <c r="J42" s="58"/>
      <c r="L42" s="58">
        <f>'[1]Energy Intensity'!O54</f>
        <v>84.945421864222752</v>
      </c>
      <c r="N42" s="58">
        <f>'[1]Energy Intensity'!W54</f>
        <v>11341678.531555001</v>
      </c>
      <c r="O42" s="37"/>
      <c r="P42" s="58">
        <f t="shared" si="4"/>
        <v>122.92370463177119</v>
      </c>
      <c r="R42" s="53">
        <f>'[1]Energy Intensity'!U54</f>
        <v>1.8904817091333586</v>
      </c>
      <c r="T42" s="59">
        <f t="shared" si="7"/>
        <v>174427.18537489846</v>
      </c>
    </row>
    <row r="43" spans="1:20" x14ac:dyDescent="0.2">
      <c r="A43" s="61">
        <f t="shared" si="6"/>
        <v>32</v>
      </c>
      <c r="B43" s="61">
        <f t="shared" si="0"/>
        <v>117.15046403576169</v>
      </c>
      <c r="C43" s="62" t="str">
        <f>'[1]Energy Intensity'!A84</f>
        <v>Purdy Kresge Library</v>
      </c>
      <c r="D43" s="63" t="str">
        <f>'[1]Energy Intensity'!B84</f>
        <v>O26 &amp;027</v>
      </c>
      <c r="E43" s="219" t="str">
        <f>'[1]Energy Intensity'!C84</f>
        <v>1955,1952</v>
      </c>
      <c r="F43" s="65">
        <f>'[1]Energy Intensity'!D84</f>
        <v>230876</v>
      </c>
      <c r="G43" s="36"/>
      <c r="H43" s="65">
        <f>'[1]Energy Intensity'!G84</f>
        <v>53.963712419633985</v>
      </c>
      <c r="I43" s="37"/>
      <c r="J43" s="65"/>
      <c r="K43" s="37"/>
      <c r="L43" s="65">
        <f>'[1]Energy Intensity'!O84</f>
        <v>63.186751616127694</v>
      </c>
      <c r="M43" s="37"/>
      <c r="N43" s="65">
        <f>'[1]Energy Intensity'!W84</f>
        <v>27047230.534720514</v>
      </c>
      <c r="O43" s="37"/>
      <c r="P43" s="65">
        <f t="shared" si="4"/>
        <v>117.15046403576169</v>
      </c>
      <c r="Q43" s="37"/>
      <c r="R43" s="60">
        <f>'[1]Energy Intensity'!U84</f>
        <v>1.5781651559391199</v>
      </c>
      <c r="T43" s="66">
        <f t="shared" si="7"/>
        <v>364360.45854260022</v>
      </c>
    </row>
    <row r="44" spans="1:20" x14ac:dyDescent="0.2">
      <c r="A44" s="54">
        <f t="shared" si="6"/>
        <v>33</v>
      </c>
      <c r="B44" s="54">
        <f t="shared" si="0"/>
        <v>116.51301423335201</v>
      </c>
      <c r="C44" s="55" t="str">
        <f>'[1]Energy Intensity'!A85</f>
        <v>Reuther Library</v>
      </c>
      <c r="D44" s="56" t="str">
        <f>'[1]Energy Intensity'!B85</f>
        <v>036</v>
      </c>
      <c r="E44" s="218">
        <f>'[1]Energy Intensity'!C85</f>
        <v>1974</v>
      </c>
      <c r="F44" s="58">
        <f>'[1]Energy Intensity'!D85</f>
        <v>73995</v>
      </c>
      <c r="G44" s="36"/>
      <c r="H44" s="58">
        <f>'[1]Energy Intensity'!G85</f>
        <v>59.335922697479553</v>
      </c>
      <c r="J44" s="58"/>
      <c r="L44" s="58">
        <f>'[1]Energy Intensity'!O85</f>
        <v>57.177091535872464</v>
      </c>
      <c r="N44" s="58">
        <f>'[1]Energy Intensity'!W85</f>
        <v>8621380.4881968815</v>
      </c>
      <c r="O44" s="37"/>
      <c r="P44" s="58">
        <f t="shared" si="4"/>
        <v>116.51301423335201</v>
      </c>
      <c r="R44" s="53">
        <f>'[1]Energy Intensity'!U85</f>
        <v>1.9338390430209693</v>
      </c>
      <c r="T44" s="59">
        <f t="shared" si="7"/>
        <v>143094.41998833662</v>
      </c>
    </row>
    <row r="45" spans="1:20" x14ac:dyDescent="0.2">
      <c r="A45" s="54">
        <f t="shared" si="6"/>
        <v>34</v>
      </c>
      <c r="B45" s="54">
        <f t="shared" si="0"/>
        <v>115.04007631824064</v>
      </c>
      <c r="C45" s="55" t="str">
        <f>'[1]Energy Intensity'!A45</f>
        <v>Manoogian &amp; Gen Lectures</v>
      </c>
      <c r="D45" s="56" t="str">
        <f>'[1]Energy Intensity'!B45</f>
        <v>155 &amp; 150</v>
      </c>
      <c r="E45" s="218" t="str">
        <f>'[1]Energy Intensity'!C45</f>
        <v>1970,1971</v>
      </c>
      <c r="F45" s="58">
        <f>'[1]Energy Intensity'!D45</f>
        <v>222862</v>
      </c>
      <c r="G45" s="36"/>
      <c r="H45" s="58">
        <f>'[1]Energy Intensity'!G45</f>
        <v>40.170906205209405</v>
      </c>
      <c r="J45" s="58"/>
      <c r="L45" s="58">
        <f>'[1]Energy Intensity'!O45</f>
        <v>74.869170113031231</v>
      </c>
      <c r="N45" s="58">
        <f>'[1]Energy Intensity'!W45</f>
        <v>25638061.488435745</v>
      </c>
      <c r="O45" s="37"/>
      <c r="P45" s="58">
        <f t="shared" si="4"/>
        <v>115.04007631824064</v>
      </c>
      <c r="R45" s="53">
        <f>'[1]Energy Intensity'!U45</f>
        <v>1.7874113141424837</v>
      </c>
      <c r="T45" s="59">
        <f t="shared" si="7"/>
        <v>398346.06029242219</v>
      </c>
    </row>
    <row r="46" spans="1:20" x14ac:dyDescent="0.2">
      <c r="A46" s="61">
        <f t="shared" si="6"/>
        <v>35</v>
      </c>
      <c r="B46" s="61">
        <f t="shared" si="0"/>
        <v>114.31234911507303</v>
      </c>
      <c r="C46" s="62" t="str">
        <f>'[1]Energy Intensity'!A67</f>
        <v>FAB</v>
      </c>
      <c r="D46" s="63" t="str">
        <f>'[1]Energy Intensity'!B67</f>
        <v>130</v>
      </c>
      <c r="E46" s="219">
        <f>'[1]Energy Intensity'!C67</f>
        <v>1990</v>
      </c>
      <c r="F46" s="65">
        <f>'[1]Energy Intensity'!D67</f>
        <v>158062</v>
      </c>
      <c r="G46" s="36"/>
      <c r="H46" s="65">
        <f>'[1]Energy Intensity'!G67</f>
        <v>70.710611052004111</v>
      </c>
      <c r="I46" s="37"/>
      <c r="J46" s="65"/>
      <c r="K46" s="37"/>
      <c r="L46" s="65">
        <f>'[1]Energy Intensity'!O67</f>
        <v>43.601738063068936</v>
      </c>
      <c r="M46" s="37"/>
      <c r="N46" s="65">
        <f>'[1]Energy Intensity'!W67</f>
        <v>18068438.525826674</v>
      </c>
      <c r="O46" s="37"/>
      <c r="P46" s="65">
        <f t="shared" si="4"/>
        <v>114.31234911507303</v>
      </c>
      <c r="Q46" s="37"/>
      <c r="R46" s="60">
        <f>'[1]Energy Intensity'!U67</f>
        <v>2.0521379361895229</v>
      </c>
      <c r="T46" s="66">
        <f t="shared" si="7"/>
        <v>324365.02646998834</v>
      </c>
    </row>
    <row r="47" spans="1:20" x14ac:dyDescent="0.2">
      <c r="A47" s="54">
        <f t="shared" si="6"/>
        <v>36</v>
      </c>
      <c r="B47" s="54">
        <f t="shared" si="0"/>
        <v>114.25327914861832</v>
      </c>
      <c r="C47" s="55" t="str">
        <f>'[1]Energy Intensity'!A11</f>
        <v>Bioengineering</v>
      </c>
      <c r="D47" s="56">
        <f>'[1]Energy Intensity'!B11</f>
        <v>169</v>
      </c>
      <c r="E47" s="218">
        <f>'[1]Energy Intensity'!C11</f>
        <v>1925</v>
      </c>
      <c r="F47" s="58">
        <f>'[1]Energy Intensity'!D11</f>
        <v>46300</v>
      </c>
      <c r="G47" s="36"/>
      <c r="H47" s="58">
        <f>'[1]Energy Intensity'!G11</f>
        <v>55.410611133582449</v>
      </c>
      <c r="J47" s="58"/>
      <c r="L47" s="58">
        <f>'[1]Energy Intensity'!O11</f>
        <v>58.842668015035855</v>
      </c>
      <c r="N47" s="58">
        <f>'[1]Energy Intensity'!W11</f>
        <v>5289926.824581028</v>
      </c>
      <c r="O47" s="37"/>
      <c r="P47" s="58">
        <f t="shared" si="4"/>
        <v>114.25327914861832</v>
      </c>
      <c r="R47" s="53">
        <f>'[1]Energy Intensity'!U11</f>
        <v>2.3650767621190796</v>
      </c>
      <c r="T47" s="59">
        <f t="shared" si="7"/>
        <v>109503.05408611338</v>
      </c>
    </row>
    <row r="48" spans="1:20" x14ac:dyDescent="0.2">
      <c r="A48" s="54">
        <f t="shared" si="6"/>
        <v>37</v>
      </c>
      <c r="B48" s="54">
        <f t="shared" si="0"/>
        <v>109.27022895627624</v>
      </c>
      <c r="C48" s="55" t="str">
        <f>'[1]Energy Intensity'!A43</f>
        <v>Hillbery Theater</v>
      </c>
      <c r="D48" s="56" t="str">
        <f>'[1]Energy Intensity'!B43</f>
        <v>189</v>
      </c>
      <c r="E48" s="218">
        <f>'[1]Energy Intensity'!C43</f>
        <v>1921</v>
      </c>
      <c r="F48" s="58">
        <f>'[1]Energy Intensity'!D43</f>
        <v>46313</v>
      </c>
      <c r="G48" s="36"/>
      <c r="H48" s="58">
        <f>'[1]Energy Intensity'!G43</f>
        <v>22.732423293675641</v>
      </c>
      <c r="J48" s="58"/>
      <c r="L48" s="58">
        <f>'[1]Energy Intensity'!O43</f>
        <v>86.53780566260059</v>
      </c>
      <c r="N48" s="58">
        <f>'[1]Energy Intensity'!W43</f>
        <v>5060632.1136520216</v>
      </c>
      <c r="O48" s="37"/>
      <c r="P48" s="58">
        <f t="shared" si="4"/>
        <v>109.27022895627624</v>
      </c>
      <c r="R48" s="53">
        <f>'[1]Energy Intensity'!U43</f>
        <v>1.591112786402294</v>
      </c>
      <c r="T48" s="59">
        <f t="shared" si="7"/>
        <v>73689.206476649444</v>
      </c>
    </row>
    <row r="49" spans="1:22" x14ac:dyDescent="0.2">
      <c r="A49" s="61">
        <f t="shared" si="6"/>
        <v>38</v>
      </c>
      <c r="B49" s="61">
        <f t="shared" si="0"/>
        <v>106.37944044333079</v>
      </c>
      <c r="C49" s="62" t="str">
        <f>'[1]Energy Intensity'!A87</f>
        <v>Under Grad Library</v>
      </c>
      <c r="D49" s="63" t="str">
        <f>'[1]Energy Intensity'!B87</f>
        <v>096</v>
      </c>
      <c r="E49" s="219">
        <f>'[1]Energy Intensity'!C87</f>
        <v>1997</v>
      </c>
      <c r="F49" s="65">
        <f>'[1]Energy Intensity'!D87</f>
        <v>313861</v>
      </c>
      <c r="G49" s="36"/>
      <c r="H49" s="65">
        <f>'[1]Energy Intensity'!G87</f>
        <v>54.780199857790869</v>
      </c>
      <c r="I49" s="37"/>
      <c r="J49" s="65"/>
      <c r="K49" s="37"/>
      <c r="L49" s="65">
        <f>'[1]Energy Intensity'!O87</f>
        <v>51.599240585539924</v>
      </c>
      <c r="M49" s="37"/>
      <c r="N49" s="65">
        <f>'[1]Energy Intensity'!W87</f>
        <v>33388357.556984246</v>
      </c>
      <c r="O49" s="37"/>
      <c r="P49" s="65">
        <f t="shared" si="4"/>
        <v>106.37944044333079</v>
      </c>
      <c r="Q49" s="37"/>
      <c r="R49" s="60">
        <f>'[1]Energy Intensity'!U87</f>
        <v>1.7608823311105308</v>
      </c>
      <c r="T49" s="66">
        <f t="shared" si="7"/>
        <v>552672.28932468232</v>
      </c>
    </row>
    <row r="50" spans="1:22" x14ac:dyDescent="0.2">
      <c r="A50" s="54">
        <f t="shared" si="6"/>
        <v>39</v>
      </c>
      <c r="B50" s="54">
        <f t="shared" si="0"/>
        <v>102.30754706031722</v>
      </c>
      <c r="C50" s="55" t="str">
        <f>'[1]Energy Intensity'!A113</f>
        <v>Westinghouse</v>
      </c>
      <c r="D50" s="56">
        <f>'[1]Energy Intensity'!B113</f>
        <v>202</v>
      </c>
      <c r="E50" s="218">
        <f>'[1]Energy Intensity'!C113</f>
        <v>1926</v>
      </c>
      <c r="F50" s="58">
        <f>'[1]Energy Intensity'!D113</f>
        <v>4000</v>
      </c>
      <c r="G50" s="36"/>
      <c r="H50" s="58">
        <f>'[1]Energy Intensity'!G113</f>
        <v>25.431102591875494</v>
      </c>
      <c r="J50" s="58"/>
      <c r="L50" s="58">
        <f>'[1]Energy Intensity'!O113</f>
        <v>76.876444468441719</v>
      </c>
      <c r="N50" s="58">
        <f>'[1]Energy Intensity'!W113</f>
        <v>409230.18824126886</v>
      </c>
      <c r="O50" s="37"/>
      <c r="P50" s="58">
        <f t="shared" si="4"/>
        <v>102.30754706031722</v>
      </c>
      <c r="R50" s="53">
        <f>'[1]Energy Intensity'!U113</f>
        <v>2.4994226345684849</v>
      </c>
      <c r="T50" s="59">
        <f t="shared" si="7"/>
        <v>9997.6905382739387</v>
      </c>
    </row>
    <row r="51" spans="1:22" x14ac:dyDescent="0.2">
      <c r="A51" s="54">
        <f t="shared" si="6"/>
        <v>40</v>
      </c>
      <c r="B51" s="54">
        <f t="shared" si="0"/>
        <v>99.35693917366045</v>
      </c>
      <c r="C51" s="55" t="str">
        <f>'[1]Energy Intensity'!A103</f>
        <v>Bonstelle Theater</v>
      </c>
      <c r="D51" s="56">
        <f>'[1]Energy Intensity'!B103</f>
        <v>620</v>
      </c>
      <c r="E51" s="218">
        <f>'[1]Energy Intensity'!C103</f>
        <v>1903</v>
      </c>
      <c r="F51" s="58">
        <f>'[1]Energy Intensity'!D103</f>
        <v>41445</v>
      </c>
      <c r="G51" s="36"/>
      <c r="H51" s="58">
        <f>'[1]Energy Intensity'!G103</f>
        <v>14.613129651684023</v>
      </c>
      <c r="J51" s="58"/>
      <c r="L51" s="58">
        <f>'[1]Energy Intensity'!O103</f>
        <v>84.743809521976416</v>
      </c>
      <c r="N51" s="58">
        <f>'[1]Energy Intensity'!W103</f>
        <v>4117848.3440523571</v>
      </c>
      <c r="O51" s="37"/>
      <c r="P51" s="58">
        <f t="shared" si="4"/>
        <v>99.35693917366045</v>
      </c>
      <c r="R51" s="53">
        <f>'[1]Energy Intensity'!U103</f>
        <v>1.235446647805418</v>
      </c>
      <c r="T51" s="59">
        <f t="shared" si="7"/>
        <v>51203.086318295551</v>
      </c>
    </row>
    <row r="52" spans="1:22" x14ac:dyDescent="0.2">
      <c r="A52" s="61">
        <f t="shared" si="6"/>
        <v>41</v>
      </c>
      <c r="B52" s="61">
        <f t="shared" si="0"/>
        <v>99.19506809654429</v>
      </c>
      <c r="C52" s="62" t="str">
        <f>'[1]Energy Intensity'!A100</f>
        <v>5900 Second</v>
      </c>
      <c r="D52" s="63">
        <f>'[1]Energy Intensity'!B100</f>
        <v>141</v>
      </c>
      <c r="E52" s="219">
        <f>'[1]Energy Intensity'!C100</f>
        <v>1949</v>
      </c>
      <c r="F52" s="65">
        <f>'[1]Energy Intensity'!D100</f>
        <v>23535</v>
      </c>
      <c r="G52" s="36"/>
      <c r="H52" s="65">
        <f>'[1]Energy Intensity'!G100</f>
        <v>11.108028043339706</v>
      </c>
      <c r="I52" s="37"/>
      <c r="J52" s="65"/>
      <c r="K52" s="37"/>
      <c r="L52" s="65">
        <f>'[1]Energy Intensity'!O100</f>
        <v>88.087040053204603</v>
      </c>
      <c r="M52" s="37"/>
      <c r="N52" s="65">
        <f>'[1]Energy Intensity'!W100</f>
        <v>2334555.92765217</v>
      </c>
      <c r="O52" s="37"/>
      <c r="P52" s="65">
        <f t="shared" si="4"/>
        <v>99.19506809654429</v>
      </c>
      <c r="Q52" s="37"/>
      <c r="R52" s="60">
        <f>'[1]Energy Intensity'!U100</f>
        <v>1.3965784961972372</v>
      </c>
      <c r="T52" s="66">
        <f t="shared" si="7"/>
        <v>32868.474908001976</v>
      </c>
    </row>
    <row r="53" spans="1:22" x14ac:dyDescent="0.2">
      <c r="A53" s="54">
        <f t="shared" si="6"/>
        <v>42</v>
      </c>
      <c r="B53" s="54">
        <f t="shared" si="0"/>
        <v>97.018255558796653</v>
      </c>
      <c r="C53" s="55" t="str">
        <f>'[1]Energy Intensity'!A63</f>
        <v>AAB</v>
      </c>
      <c r="D53" s="56" t="str">
        <f>'[1]Energy Intensity'!B63</f>
        <v>062</v>
      </c>
      <c r="E53" s="218">
        <f>'[1]Energy Intensity'!C63</f>
        <v>1995</v>
      </c>
      <c r="F53" s="58">
        <f>'[1]Energy Intensity'!D63</f>
        <v>135161</v>
      </c>
      <c r="G53" s="36"/>
      <c r="H53" s="58">
        <f>'[1]Energy Intensity'!G63</f>
        <v>62.467960982422781</v>
      </c>
      <c r="J53" s="58"/>
      <c r="L53" s="58">
        <f>'[1]Energy Intensity'!O63</f>
        <v>34.550294576373865</v>
      </c>
      <c r="N53" s="58">
        <f>'[1]Energy Intensity'!W63</f>
        <v>13113084.439582514</v>
      </c>
      <c r="O53" s="37"/>
      <c r="P53" s="58">
        <f t="shared" si="4"/>
        <v>97.018255558796653</v>
      </c>
      <c r="R53" s="53">
        <f>'[1]Energy Intensity'!U63</f>
        <v>2.1193516508854024</v>
      </c>
      <c r="T53" s="59">
        <f t="shared" si="7"/>
        <v>286453.68848532188</v>
      </c>
      <c r="U53" s="3">
        <f>SUM(T30:T53)</f>
        <v>5810606.5963557875</v>
      </c>
      <c r="V53" s="67">
        <f>U53/T80</f>
        <v>0.29295188465480732</v>
      </c>
    </row>
    <row r="54" spans="1:22" x14ac:dyDescent="0.2">
      <c r="A54" s="76">
        <f t="shared" si="6"/>
        <v>43</v>
      </c>
      <c r="B54" s="76">
        <f t="shared" si="0"/>
        <v>93.284849937429755</v>
      </c>
      <c r="C54" s="77" t="str">
        <f>'[1]Energy Intensity'!A68</f>
        <v>Grounds</v>
      </c>
      <c r="D54" s="78">
        <f>'[1]Energy Intensity'!B68</f>
        <v>195</v>
      </c>
      <c r="E54" s="220">
        <f>'[1]Energy Intensity'!C68</f>
        <v>1930</v>
      </c>
      <c r="F54" s="80">
        <f>'[1]Energy Intensity'!D68</f>
        <v>35123</v>
      </c>
      <c r="G54" s="36"/>
      <c r="H54" s="80">
        <f>'[1]Energy Intensity'!G68</f>
        <v>18.061072231870856</v>
      </c>
      <c r="J54" s="80"/>
      <c r="L54" s="80">
        <f>'[1]Energy Intensity'!O68</f>
        <v>75.223777705558902</v>
      </c>
      <c r="N54" s="80">
        <f>'[1]Energy Intensity'!W68</f>
        <v>3276443.7843523454</v>
      </c>
      <c r="O54" s="37"/>
      <c r="P54" s="80">
        <f t="shared" si="4"/>
        <v>93.284849937429755</v>
      </c>
      <c r="R54" s="75">
        <f>'[1]Energy Intensity'!U68</f>
        <v>1.3775607949954702</v>
      </c>
      <c r="T54" s="81">
        <f t="shared" si="7"/>
        <v>48384.067802625905</v>
      </c>
    </row>
    <row r="55" spans="1:22" x14ac:dyDescent="0.2">
      <c r="A55" s="69">
        <f t="shared" si="6"/>
        <v>44</v>
      </c>
      <c r="B55" s="69">
        <f t="shared" si="0"/>
        <v>91.8770987130805</v>
      </c>
      <c r="C55" s="70" t="str">
        <f>'[1]Energy Intensity'!A70</f>
        <v>Maccabees</v>
      </c>
      <c r="D55" s="71" t="str">
        <f>'[1]Energy Intensity'!B70</f>
        <v>071</v>
      </c>
      <c r="E55" s="221">
        <f>'[1]Energy Intensity'!C70</f>
        <v>1926</v>
      </c>
      <c r="F55" s="73">
        <f>'[1]Energy Intensity'!D70</f>
        <v>293035</v>
      </c>
      <c r="G55" s="36"/>
      <c r="H55" s="73">
        <f>'[1]Energy Intensity'!G70</f>
        <v>63.217538924804195</v>
      </c>
      <c r="I55" s="37"/>
      <c r="J55" s="73"/>
      <c r="K55" s="37"/>
      <c r="L55" s="73">
        <f>'[1]Energy Intensity'!O70</f>
        <v>28.659559788276312</v>
      </c>
      <c r="M55" s="37"/>
      <c r="N55" s="73">
        <f>'[1]Energy Intensity'!W70</f>
        <v>26923205.621387545</v>
      </c>
      <c r="O55" s="37"/>
      <c r="P55" s="73">
        <f t="shared" si="4"/>
        <v>91.8770987130805</v>
      </c>
      <c r="Q55" s="37"/>
      <c r="R55" s="68">
        <f>'[1]Energy Intensity'!U70</f>
        <v>1.7743345396585222</v>
      </c>
      <c r="T55" s="74">
        <f t="shared" si="7"/>
        <v>519942.12182883505</v>
      </c>
    </row>
    <row r="56" spans="1:22" x14ac:dyDescent="0.2">
      <c r="A56" s="76">
        <f t="shared" si="6"/>
        <v>45</v>
      </c>
      <c r="B56" s="76">
        <f t="shared" si="0"/>
        <v>91.455642538422566</v>
      </c>
      <c r="C56" s="77" t="str">
        <f>'[1]Energy Intensity'!A102</f>
        <v>95 W Hancock</v>
      </c>
      <c r="D56" s="78" t="str">
        <f>'[1]Energy Intensity'!B102</f>
        <v>074</v>
      </c>
      <c r="E56" s="220">
        <f>'[1]Energy Intensity'!C102</f>
        <v>1916</v>
      </c>
      <c r="F56" s="80">
        <f>'[1]Energy Intensity'!D102</f>
        <v>23495</v>
      </c>
      <c r="G56" s="36"/>
      <c r="H56" s="80">
        <f>'[1]Energy Intensity'!G102</f>
        <v>55.567894445626727</v>
      </c>
      <c r="J56" s="80"/>
      <c r="L56" s="80">
        <f>'[1]Energy Intensity'!O102</f>
        <v>35.887748092795832</v>
      </c>
      <c r="N56" s="80">
        <f>'[1]Energy Intensity'!W102</f>
        <v>2148750.321440238</v>
      </c>
      <c r="O56" s="37"/>
      <c r="P56" s="80">
        <f t="shared" si="4"/>
        <v>91.455642538422566</v>
      </c>
      <c r="R56" s="75">
        <f>'[1]Energy Intensity'!U102</f>
        <v>2.08366337272638</v>
      </c>
      <c r="T56" s="81">
        <f t="shared" si="7"/>
        <v>48955.6709422063</v>
      </c>
    </row>
    <row r="57" spans="1:22" x14ac:dyDescent="0.2">
      <c r="A57" s="76">
        <f t="shared" si="6"/>
        <v>46</v>
      </c>
      <c r="B57" s="76">
        <f t="shared" si="0"/>
        <v>90.993803978759942</v>
      </c>
      <c r="C57" s="77" t="str">
        <f>'[1]Energy Intensity'!A64</f>
        <v>Beecher House</v>
      </c>
      <c r="D57" s="78" t="str">
        <f>'[1]Energy Intensity'!B64</f>
        <v>064</v>
      </c>
      <c r="E57" s="220">
        <f>'[1]Energy Intensity'!C64</f>
        <v>1902</v>
      </c>
      <c r="F57" s="80">
        <f>'[1]Energy Intensity'!D64</f>
        <v>19460</v>
      </c>
      <c r="G57" s="36"/>
      <c r="H57" s="80">
        <f>'[1]Energy Intensity'!G64</f>
        <v>26.997864447438303</v>
      </c>
      <c r="J57" s="80"/>
      <c r="L57" s="80">
        <f>'[1]Energy Intensity'!O64</f>
        <v>63.995939531321632</v>
      </c>
      <c r="N57" s="80">
        <f>'[1]Energy Intensity'!W64</f>
        <v>1770739.4254266685</v>
      </c>
      <c r="O57" s="37"/>
      <c r="P57" s="80">
        <f t="shared" si="4"/>
        <v>90.993803978759942</v>
      </c>
      <c r="R57" s="75">
        <f>'[1]Energy Intensity'!U64</f>
        <v>1.558492296540434</v>
      </c>
      <c r="T57" s="81">
        <f t="shared" si="7"/>
        <v>30328.260090676846</v>
      </c>
    </row>
    <row r="58" spans="1:22" x14ac:dyDescent="0.2">
      <c r="A58" s="69">
        <f t="shared" si="6"/>
        <v>47</v>
      </c>
      <c r="B58" s="69">
        <f t="shared" si="0"/>
        <v>88.307220990421357</v>
      </c>
      <c r="C58" s="70" t="str">
        <f>'[1]Energy Intensity'!A53</f>
        <v>Shauver Music Bldg</v>
      </c>
      <c r="D58" s="71" t="str">
        <f>'[1]Energy Intensity'!B53</f>
        <v>038</v>
      </c>
      <c r="E58" s="221">
        <f>'[1]Energy Intensity'!C53</f>
        <v>1955</v>
      </c>
      <c r="F58" s="73">
        <f>'[1]Energy Intensity'!D53</f>
        <v>34923</v>
      </c>
      <c r="G58" s="36"/>
      <c r="H58" s="73">
        <f>'[1]Energy Intensity'!G53</f>
        <v>23.052689592775103</v>
      </c>
      <c r="I58" s="37"/>
      <c r="J58" s="73"/>
      <c r="K58" s="37"/>
      <c r="L58" s="73">
        <f>'[1]Energy Intensity'!O53</f>
        <v>65.254531397646247</v>
      </c>
      <c r="M58" s="37"/>
      <c r="N58" s="73">
        <f>'[1]Energy Intensity'!W53</f>
        <v>3083953.0786484852</v>
      </c>
      <c r="O58" s="37"/>
      <c r="P58" s="73">
        <f t="shared" si="4"/>
        <v>88.307220990421357</v>
      </c>
      <c r="Q58" s="37"/>
      <c r="R58" s="68">
        <f>'[1]Energy Intensity'!U53</f>
        <v>2.1304211541702216</v>
      </c>
      <c r="T58" s="74">
        <f t="shared" si="7"/>
        <v>74400.697967086642</v>
      </c>
    </row>
    <row r="59" spans="1:22" x14ac:dyDescent="0.2">
      <c r="A59" s="76">
        <f t="shared" si="6"/>
        <v>48</v>
      </c>
      <c r="B59" s="76">
        <f t="shared" si="0"/>
        <v>87.19430342342342</v>
      </c>
      <c r="C59" s="77" t="str">
        <f>'[1]Energy Intensity'!A97</f>
        <v>60 W. Hancock</v>
      </c>
      <c r="D59" s="78" t="str">
        <f>'[1]Energy Intensity'!B97</f>
        <v>083</v>
      </c>
      <c r="E59" s="220">
        <f>'[1]Energy Intensity'!C97</f>
        <v>1940</v>
      </c>
      <c r="F59" s="80">
        <f>'[1]Energy Intensity'!D97</f>
        <v>4625</v>
      </c>
      <c r="G59" s="36"/>
      <c r="H59" s="80">
        <f>'[1]Energy Intensity'!G97</f>
        <v>16.003816936936936</v>
      </c>
      <c r="J59" s="80"/>
      <c r="L59" s="80">
        <f>'[1]Energy Intensity'!O97</f>
        <v>71.190486486486492</v>
      </c>
      <c r="N59" s="80">
        <f>'[1]Energy Intensity'!W97</f>
        <v>403273.65333333332</v>
      </c>
      <c r="O59" s="37"/>
      <c r="P59" s="80">
        <f t="shared" si="4"/>
        <v>87.19430342342342</v>
      </c>
      <c r="R59" s="75">
        <f>'[1]Energy Intensity'!U97</f>
        <v>1.5455077398518302</v>
      </c>
      <c r="T59" s="81">
        <f t="shared" si="7"/>
        <v>7147.9732968147146</v>
      </c>
    </row>
    <row r="60" spans="1:22" x14ac:dyDescent="0.2">
      <c r="A60" s="76">
        <f t="shared" si="6"/>
        <v>49</v>
      </c>
      <c r="B60" s="76">
        <f t="shared" si="0"/>
        <v>84.721057429352769</v>
      </c>
      <c r="C60" s="77" t="str">
        <f>'[1]Energy Intensity'!A106</f>
        <v>Linsell House</v>
      </c>
      <c r="D60" s="78" t="str">
        <f>'[1]Energy Intensity'!B106</f>
        <v>017</v>
      </c>
      <c r="E60" s="220">
        <f>'[1]Energy Intensity'!C106</f>
        <v>1905</v>
      </c>
      <c r="F60" s="80">
        <f>'[1]Energy Intensity'!D106</f>
        <v>6582</v>
      </c>
      <c r="G60" s="36"/>
      <c r="H60" s="80">
        <f>'[1]Energy Intensity'!G106</f>
        <v>0</v>
      </c>
      <c r="J60" s="80"/>
      <c r="L60" s="80">
        <f>'[1]Energy Intensity'!O106</f>
        <v>84.721057429352769</v>
      </c>
      <c r="N60" s="80">
        <f>'[1]Energy Intensity'!W106</f>
        <v>557633.99999999988</v>
      </c>
      <c r="O60" s="37"/>
      <c r="P60" s="80">
        <f t="shared" si="4"/>
        <v>84.721057429352769</v>
      </c>
      <c r="R60" s="75">
        <f>'[1]Energy Intensity'!U106</f>
        <v>0.65988212538454694</v>
      </c>
      <c r="T60" s="81">
        <f t="shared" si="7"/>
        <v>4343.344149281088</v>
      </c>
    </row>
    <row r="61" spans="1:22" x14ac:dyDescent="0.2">
      <c r="A61" s="69">
        <f t="shared" si="6"/>
        <v>50</v>
      </c>
      <c r="B61" s="69">
        <f t="shared" si="0"/>
        <v>83.422471529045794</v>
      </c>
      <c r="C61" s="70" t="str">
        <f>'[1]Energy Intensity'!A48</f>
        <v xml:space="preserve">Old Main </v>
      </c>
      <c r="D61" s="71" t="str">
        <f>'[1]Energy Intensity'!B48</f>
        <v>001</v>
      </c>
      <c r="E61" s="221">
        <f>'[1]Energy Intensity'!C48</f>
        <v>1896</v>
      </c>
      <c r="F61" s="73">
        <f>'[1]Energy Intensity'!D48</f>
        <v>422823</v>
      </c>
      <c r="G61" s="36"/>
      <c r="H61" s="73">
        <f>'[1]Energy Intensity'!G48</f>
        <v>30.846632385645798</v>
      </c>
      <c r="I61" s="37"/>
      <c r="J61" s="73"/>
      <c r="K61" s="37"/>
      <c r="L61" s="73">
        <f>'[1]Energy Intensity'!O48</f>
        <v>52.575839143399989</v>
      </c>
      <c r="M61" s="37"/>
      <c r="N61" s="73">
        <f>'[1]Energy Intensity'!W48</f>
        <v>35272939.67932573</v>
      </c>
      <c r="O61" s="37"/>
      <c r="P61" s="73">
        <f t="shared" si="4"/>
        <v>83.422471529045794</v>
      </c>
      <c r="Q61" s="37"/>
      <c r="R61" s="68">
        <f>'[1]Energy Intensity'!U48</f>
        <v>1.1460905238804537</v>
      </c>
      <c r="T61" s="74">
        <f t="shared" si="7"/>
        <v>484593.43357870507</v>
      </c>
    </row>
    <row r="62" spans="1:22" x14ac:dyDescent="0.2">
      <c r="A62" s="76">
        <f t="shared" si="6"/>
        <v>51</v>
      </c>
      <c r="B62" s="76">
        <f t="shared" si="0"/>
        <v>77.938759050594584</v>
      </c>
      <c r="C62" s="77" t="str">
        <f>'[1]Energy Intensity'!A74</f>
        <v>Thompson Home</v>
      </c>
      <c r="D62" s="78" t="str">
        <f>'[1]Energy Intensity'!B74</f>
        <v>504</v>
      </c>
      <c r="E62" s="220">
        <f>'[1]Energy Intensity'!C74</f>
        <v>1890</v>
      </c>
      <c r="F62" s="80">
        <f>'[1]Energy Intensity'!D74</f>
        <v>30043</v>
      </c>
      <c r="G62" s="36"/>
      <c r="H62" s="80">
        <f>'[1]Energy Intensity'!G74</f>
        <v>42.611669939753014</v>
      </c>
      <c r="J62" s="80"/>
      <c r="L62" s="80">
        <f>'[1]Energy Intensity'!O74</f>
        <v>35.327089110841563</v>
      </c>
      <c r="N62" s="80">
        <f>'[1]Energy Intensity'!W74</f>
        <v>2341514.1381570129</v>
      </c>
      <c r="O62" s="37"/>
      <c r="P62" s="80">
        <f t="shared" si="4"/>
        <v>77.938759050594584</v>
      </c>
      <c r="R62" s="75">
        <f>'[1]Energy Intensity'!U74</f>
        <v>1.7107866656156612</v>
      </c>
      <c r="T62" s="81">
        <f t="shared" si="7"/>
        <v>51397.163795091306</v>
      </c>
    </row>
    <row r="63" spans="1:22" x14ac:dyDescent="0.2">
      <c r="A63" s="76">
        <f t="shared" si="6"/>
        <v>52</v>
      </c>
      <c r="B63" s="76">
        <f t="shared" si="0"/>
        <v>77.613427196162405</v>
      </c>
      <c r="C63" s="77" t="str">
        <f>'[1]Energy Intensity'!A75</f>
        <v>University Services</v>
      </c>
      <c r="D63" s="78" t="str">
        <f>'[1]Energy Intensity'!B75</f>
        <v>060</v>
      </c>
      <c r="E63" s="220">
        <f>'[1]Energy Intensity'!C75</f>
        <v>1930</v>
      </c>
      <c r="F63" s="80">
        <f>'[1]Energy Intensity'!D75</f>
        <v>97291</v>
      </c>
      <c r="G63" s="36"/>
      <c r="H63" s="80">
        <f>'[1]Energy Intensity'!G75</f>
        <v>17.057315777524163</v>
      </c>
      <c r="J63" s="80"/>
      <c r="L63" s="80">
        <f>'[1]Energy Intensity'!O75</f>
        <v>60.556111418638238</v>
      </c>
      <c r="N63" s="80">
        <f>'[1]Energy Intensity'!W75</f>
        <v>7551087.9453418367</v>
      </c>
      <c r="O63" s="37"/>
      <c r="P63" s="80">
        <f t="shared" si="4"/>
        <v>77.613427196162405</v>
      </c>
      <c r="R63" s="75">
        <f>'[1]Energy Intensity'!U75</f>
        <v>0.97868387498658183</v>
      </c>
      <c r="T63" s="81">
        <f t="shared" si="7"/>
        <v>95217.132881319529</v>
      </c>
    </row>
    <row r="64" spans="1:22" x14ac:dyDescent="0.2">
      <c r="A64" s="69">
        <f t="shared" si="6"/>
        <v>53</v>
      </c>
      <c r="B64" s="69">
        <f t="shared" si="0"/>
        <v>70.031064825203572</v>
      </c>
      <c r="C64" s="70" t="str">
        <f>'[1]Energy Intensity'!A107</f>
        <v xml:space="preserve">Mackenzie </v>
      </c>
      <c r="D64" s="71">
        <f>'[1]Energy Intensity'!B107</f>
        <v>188</v>
      </c>
      <c r="E64" s="221">
        <f>'[1]Energy Intensity'!C107</f>
        <v>1920</v>
      </c>
      <c r="F64" s="73">
        <f>'[1]Energy Intensity'!D107</f>
        <v>6954</v>
      </c>
      <c r="G64" s="36"/>
      <c r="H64" s="73">
        <f>'[1]Energy Intensity'!G107</f>
        <v>8.3640719923445666</v>
      </c>
      <c r="I64" s="37"/>
      <c r="J64" s="73"/>
      <c r="K64" s="37"/>
      <c r="L64" s="73">
        <f>'[1]Energy Intensity'!O107</f>
        <v>61.666992832859002</v>
      </c>
      <c r="M64" s="37"/>
      <c r="N64" s="73">
        <f>'[1]Energy Intensity'!W107</f>
        <v>486996.02479446563</v>
      </c>
      <c r="O64" s="37"/>
      <c r="P64" s="73">
        <f t="shared" si="4"/>
        <v>70.031064825203572</v>
      </c>
      <c r="Q64" s="37"/>
      <c r="R64" s="68">
        <f>'[1]Energy Intensity'!U107</f>
        <v>1.3623490011341859</v>
      </c>
      <c r="T64" s="74">
        <f t="shared" si="7"/>
        <v>9473.7749538871285</v>
      </c>
    </row>
    <row r="65" spans="1:22" x14ac:dyDescent="0.2">
      <c r="A65" s="76">
        <f t="shared" si="6"/>
        <v>54</v>
      </c>
      <c r="B65" s="76">
        <f t="shared" si="0"/>
        <v>69.023023721618543</v>
      </c>
      <c r="C65" s="77" t="str">
        <f>'[1]Energy Intensity'!A110</f>
        <v>St.Andrews Church</v>
      </c>
      <c r="D65" s="78">
        <f>'[1]Energy Intensity'!B110</f>
        <v>156</v>
      </c>
      <c r="E65" s="220">
        <f>'[1]Energy Intensity'!C110</f>
        <v>1902</v>
      </c>
      <c r="F65" s="80">
        <f>'[1]Energy Intensity'!D110</f>
        <v>17840</v>
      </c>
      <c r="G65" s="36"/>
      <c r="H65" s="80">
        <f>'[1]Energy Intensity'!G110</f>
        <v>15.606457399103139</v>
      </c>
      <c r="J65" s="80"/>
      <c r="L65" s="80">
        <f>'[1]Energy Intensity'!O110</f>
        <v>53.416566322515401</v>
      </c>
      <c r="N65" s="80">
        <f>'[1]Energy Intensity'!W110</f>
        <v>1231370.7431936748</v>
      </c>
      <c r="O65" s="37"/>
      <c r="P65" s="80">
        <f t="shared" si="4"/>
        <v>69.023023721618543</v>
      </c>
      <c r="R65" s="75">
        <f>'[1]Energy Intensity'!U110</f>
        <v>1.1053404790000492</v>
      </c>
      <c r="T65" s="81">
        <f t="shared" si="7"/>
        <v>19719.274145360876</v>
      </c>
    </row>
    <row r="66" spans="1:22" x14ac:dyDescent="0.2">
      <c r="A66" s="76">
        <f t="shared" si="6"/>
        <v>55</v>
      </c>
      <c r="B66" s="76">
        <f>$P$66</f>
        <v>66.082620299118275</v>
      </c>
      <c r="C66" s="77" t="str">
        <f>'[1]Energy Intensity'!A46</f>
        <v>Macomb Center</v>
      </c>
      <c r="D66" s="78">
        <f>'[1]Energy Intensity'!B46</f>
        <v>591</v>
      </c>
      <c r="E66" s="220" t="s">
        <v>12</v>
      </c>
      <c r="F66" s="80">
        <f>'[1]Energy Intensity'!D46</f>
        <v>29000</v>
      </c>
      <c r="G66" s="36"/>
      <c r="H66" s="80">
        <f>'[1]Energy Intensity'!G46</f>
        <v>42.984376000000005</v>
      </c>
      <c r="J66" s="80">
        <f>'[1]Energy Intensity'!K46</f>
        <v>0</v>
      </c>
      <c r="L66" s="80">
        <f>'[1]Energy Intensity'!O46</f>
        <v>23.098244299118271</v>
      </c>
      <c r="N66" s="80">
        <f>'[1]Energy Intensity'!W46</f>
        <v>1916395.9886744299</v>
      </c>
      <c r="O66" s="37"/>
      <c r="P66" s="80">
        <f t="shared" si="4"/>
        <v>66.082620299118275</v>
      </c>
      <c r="R66" s="75">
        <f>'[1]Energy Intensity'!U46</f>
        <v>1.9964298319557199</v>
      </c>
      <c r="T66" s="81">
        <f>'[1]Energy Intensity'!T46</f>
        <v>57896.465126715877</v>
      </c>
    </row>
    <row r="67" spans="1:22" x14ac:dyDescent="0.2">
      <c r="A67" s="69">
        <f t="shared" si="6"/>
        <v>56</v>
      </c>
      <c r="B67" s="69">
        <f t="shared" si="0"/>
        <v>59.652168268646996</v>
      </c>
      <c r="C67" s="70" t="str">
        <f>'[1]Energy Intensity'!A47</f>
        <v>Oakland Center</v>
      </c>
      <c r="D67" s="71" t="str">
        <f>'[1]Energy Intensity'!B47</f>
        <v>525</v>
      </c>
      <c r="E67" s="221">
        <f>'[1]Energy Intensity'!C47</f>
        <v>1981</v>
      </c>
      <c r="F67" s="73">
        <f>'[1]Energy Intensity'!D47</f>
        <v>99946</v>
      </c>
      <c r="G67" s="36"/>
      <c r="H67" s="73">
        <f>'[1]Energy Intensity'!G47</f>
        <v>30.272803233746224</v>
      </c>
      <c r="I67" s="37"/>
      <c r="J67" s="73"/>
      <c r="K67" s="37"/>
      <c r="L67" s="73">
        <f>'[1]Energy Intensity'!O47</f>
        <v>29.379365034900768</v>
      </c>
      <c r="M67" s="37"/>
      <c r="N67" s="73">
        <f>'[1]Energy Intensity'!W47</f>
        <v>5961995.6097781928</v>
      </c>
      <c r="O67" s="37"/>
      <c r="P67" s="73">
        <f t="shared" si="4"/>
        <v>59.652168268646996</v>
      </c>
      <c r="Q67" s="37"/>
      <c r="R67" s="68">
        <f>'[1]Energy Intensity'!U47</f>
        <v>1.4606905045766614</v>
      </c>
      <c r="T67" s="74">
        <f t="shared" ref="T67:T75" si="8">R67*F67</f>
        <v>145990.173170419</v>
      </c>
    </row>
    <row r="68" spans="1:22" x14ac:dyDescent="0.2">
      <c r="A68" s="76">
        <f t="shared" si="6"/>
        <v>57</v>
      </c>
      <c r="B68" s="76">
        <f t="shared" si="0"/>
        <v>56.9199613039018</v>
      </c>
      <c r="C68" s="77" t="str">
        <f>'[1]Energy Intensity'!A111</f>
        <v>Stadium Aux &amp; Stadium</v>
      </c>
      <c r="D68" s="78" t="str">
        <f>'[1]Energy Intensity'!B111</f>
        <v>078 &amp; 079</v>
      </c>
      <c r="E68" s="220">
        <f>'[1]Energy Intensity'!C111</f>
        <v>1968</v>
      </c>
      <c r="F68" s="80">
        <f>'[1]Energy Intensity'!D111</f>
        <v>34467</v>
      </c>
      <c r="G68" s="36"/>
      <c r="H68" s="80">
        <f>'[1]Energy Intensity'!G111</f>
        <v>18.585346559445632</v>
      </c>
      <c r="J68" s="80"/>
      <c r="L68" s="80">
        <f>'[1]Energy Intensity'!O111</f>
        <v>38.334614744456175</v>
      </c>
      <c r="N68" s="80">
        <f>'[1]Energy Intensity'!W111</f>
        <v>1961860.3062615835</v>
      </c>
      <c r="O68" s="37"/>
      <c r="P68" s="80">
        <f t="shared" si="4"/>
        <v>56.9199613039018</v>
      </c>
      <c r="R68" s="75">
        <f>'[1]Energy Intensity'!U111</f>
        <v>2.2153376703080911</v>
      </c>
      <c r="T68" s="81">
        <f t="shared" si="8"/>
        <v>76356.043482508976</v>
      </c>
    </row>
    <row r="69" spans="1:22" x14ac:dyDescent="0.2">
      <c r="A69" s="76">
        <f t="shared" si="6"/>
        <v>58</v>
      </c>
      <c r="B69" s="76">
        <f t="shared" si="0"/>
        <v>50.337864670841604</v>
      </c>
      <c r="C69" s="77" t="str">
        <f>'[1]Energy Intensity'!A50</f>
        <v xml:space="preserve"> Rands House </v>
      </c>
      <c r="D69" s="78" t="str">
        <f>'[1]Energy Intensity'!B50</f>
        <v>028</v>
      </c>
      <c r="E69" s="220">
        <f>'[1]Energy Intensity'!C50</f>
        <v>1913</v>
      </c>
      <c r="F69" s="80">
        <f>'[1]Energy Intensity'!D50</f>
        <v>19641</v>
      </c>
      <c r="G69" s="36"/>
      <c r="H69" s="80">
        <f>'[1]Energy Intensity'!G50</f>
        <v>0</v>
      </c>
      <c r="J69" s="80"/>
      <c r="L69" s="80">
        <f>'[1]Energy Intensity'!O50</f>
        <v>50.337864670841604</v>
      </c>
      <c r="N69" s="80">
        <f>'[1]Energy Intensity'!W50</f>
        <v>988686</v>
      </c>
      <c r="O69" s="37"/>
      <c r="P69" s="80">
        <f t="shared" si="4"/>
        <v>50.337864670841604</v>
      </c>
      <c r="R69" s="75">
        <f>'[1]Energy Intensity'!U50</f>
        <v>0.69600642281924419</v>
      </c>
      <c r="T69" s="81">
        <f t="shared" si="8"/>
        <v>13670.262150592775</v>
      </c>
    </row>
    <row r="70" spans="1:22" x14ac:dyDescent="0.2">
      <c r="A70" s="69">
        <f t="shared" si="6"/>
        <v>59</v>
      </c>
      <c r="B70" s="69">
        <f t="shared" si="0"/>
        <v>49.925663855545082</v>
      </c>
      <c r="C70" s="70" t="str">
        <f>'[1]Energy Intensity'!A86</f>
        <v>Science &amp; Eng Lib</v>
      </c>
      <c r="D70" s="71" t="str">
        <f>'[1]Energy Intensity'!B86</f>
        <v>008</v>
      </c>
      <c r="E70" s="221">
        <f>'[1]Energy Intensity'!C86</f>
        <v>1970</v>
      </c>
      <c r="F70" s="73">
        <f>'[1]Energy Intensity'!D86</f>
        <v>114428</v>
      </c>
      <c r="G70" s="36"/>
      <c r="H70" s="73">
        <f>'[1]Energy Intensity'!G86</f>
        <v>0</v>
      </c>
      <c r="I70" s="37"/>
      <c r="J70" s="73"/>
      <c r="K70" s="37"/>
      <c r="L70" s="73">
        <f>'[1]Energy Intensity'!O86</f>
        <v>49.925663855545082</v>
      </c>
      <c r="M70" s="37"/>
      <c r="N70" s="73">
        <f>'[1]Energy Intensity'!W86</f>
        <v>5712893.8636623127</v>
      </c>
      <c r="O70" s="37"/>
      <c r="P70" s="73">
        <f t="shared" si="4"/>
        <v>49.925663855545082</v>
      </c>
      <c r="Q70" s="37"/>
      <c r="R70" s="68">
        <f>'[1]Energy Intensity'!U86</f>
        <v>0.49772947492117425</v>
      </c>
      <c r="T70" s="74">
        <f t="shared" si="8"/>
        <v>56954.18835628013</v>
      </c>
    </row>
    <row r="71" spans="1:22" x14ac:dyDescent="0.2">
      <c r="A71" s="76">
        <f t="shared" si="6"/>
        <v>60</v>
      </c>
      <c r="B71" s="76">
        <f t="shared" si="0"/>
        <v>47.749155071176823</v>
      </c>
      <c r="C71" s="77" t="str">
        <f>'[1]Energy Intensity'!A109</f>
        <v>Simons Bldg</v>
      </c>
      <c r="D71" s="78" t="str">
        <f>'[1]Energy Intensity'!B109</f>
        <v>068</v>
      </c>
      <c r="E71" s="220">
        <f>'[1]Energy Intensity'!C109</f>
        <v>1914</v>
      </c>
      <c r="F71" s="80">
        <f>'[1]Energy Intensity'!D109</f>
        <v>54513</v>
      </c>
      <c r="G71" s="36"/>
      <c r="H71" s="80">
        <f>'[1]Energy Intensity'!G109</f>
        <v>34.679477441308727</v>
      </c>
      <c r="J71" s="80"/>
      <c r="L71" s="80">
        <f>'[1]Energy Intensity'!O109</f>
        <v>13.069677629868107</v>
      </c>
      <c r="N71" s="80">
        <f>'[1]Energy Intensity'!W109</f>
        <v>2602949.6903950623</v>
      </c>
      <c r="O71" s="37"/>
      <c r="P71" s="80">
        <f t="shared" si="4"/>
        <v>47.749155071176823</v>
      </c>
      <c r="R71" s="75">
        <f>'[1]Energy Intensity'!U109</f>
        <v>1.2565571553537362</v>
      </c>
      <c r="T71" s="81">
        <f t="shared" si="8"/>
        <v>68498.700209798219</v>
      </c>
    </row>
    <row r="72" spans="1:22" x14ac:dyDescent="0.2">
      <c r="A72" s="76">
        <f t="shared" si="6"/>
        <v>61</v>
      </c>
      <c r="B72" s="76">
        <f t="shared" si="0"/>
        <v>47.741825050594784</v>
      </c>
      <c r="C72" s="77" t="str">
        <f>'[1]Energy Intensity'!A65</f>
        <v>CIT</v>
      </c>
      <c r="D72" s="78" t="str">
        <f>'[1]Energy Intensity'!B65</f>
        <v>503</v>
      </c>
      <c r="E72" s="220">
        <f>'[1]Energy Intensity'!C65</f>
        <v>1939</v>
      </c>
      <c r="F72" s="80">
        <f>'[1]Energy Intensity'!D65</f>
        <v>24369</v>
      </c>
      <c r="G72" s="36"/>
      <c r="H72" s="80">
        <f>'[1]Energy Intensity'!G65</f>
        <v>28.785035687059146</v>
      </c>
      <c r="J72" s="80"/>
      <c r="L72" s="80">
        <f>'[1]Energy Intensity'!O65</f>
        <v>18.956789363535638</v>
      </c>
      <c r="N72" s="80">
        <f>'[1]Energy Intensity'!W65</f>
        <v>1163420.5346579442</v>
      </c>
      <c r="O72" s="37"/>
      <c r="P72" s="80">
        <f t="shared" si="4"/>
        <v>47.741825050594784</v>
      </c>
      <c r="R72" s="75">
        <f>'[1]Energy Intensity'!U65</f>
        <v>1.1519214153320652</v>
      </c>
      <c r="T72" s="81">
        <f t="shared" si="8"/>
        <v>28071.172970227097</v>
      </c>
    </row>
    <row r="73" spans="1:22" x14ac:dyDescent="0.2">
      <c r="A73" s="69">
        <f t="shared" si="6"/>
        <v>62</v>
      </c>
      <c r="B73" s="69">
        <f t="shared" si="0"/>
        <v>29.802051686278926</v>
      </c>
      <c r="C73" s="70" t="str">
        <f>'[1]Energy Intensity'!A98</f>
        <v>5035 Woodward</v>
      </c>
      <c r="D73" s="71" t="str">
        <f>'[1]Energy Intensity'!B98</f>
        <v>070</v>
      </c>
      <c r="E73" s="221">
        <f>'[1]Energy Intensity'!C98</f>
        <v>1900</v>
      </c>
      <c r="F73" s="73">
        <f>'[1]Energy Intensity'!D98</f>
        <v>17761</v>
      </c>
      <c r="G73" s="36"/>
      <c r="H73" s="73">
        <f>'[1]Energy Intensity'!G98</f>
        <v>2.2130645796970891</v>
      </c>
      <c r="I73" s="37"/>
      <c r="J73" s="73"/>
      <c r="K73" s="37"/>
      <c r="L73" s="73">
        <f>'[1]Energy Intensity'!O98</f>
        <v>27.588987106581833</v>
      </c>
      <c r="M73" s="37"/>
      <c r="N73" s="73">
        <f>'[1]Energy Intensity'!W98</f>
        <v>529314.24</v>
      </c>
      <c r="O73" s="37"/>
      <c r="P73" s="73">
        <f t="shared" si="4"/>
        <v>29.802051686278926</v>
      </c>
      <c r="Q73" s="37"/>
      <c r="R73" s="68">
        <f>'[1]Energy Intensity'!U98</f>
        <v>0.32869032982197544</v>
      </c>
      <c r="T73" s="74">
        <f t="shared" si="8"/>
        <v>5837.8689479681061</v>
      </c>
    </row>
    <row r="74" spans="1:22" x14ac:dyDescent="0.2">
      <c r="A74" s="76">
        <f t="shared" si="6"/>
        <v>63</v>
      </c>
      <c r="B74" s="76">
        <f t="shared" si="0"/>
        <v>15.187772103762052</v>
      </c>
      <c r="C74" s="77" t="str">
        <f>'[1]Energy Intensity'!A104</f>
        <v>Criminal Justice Bldg</v>
      </c>
      <c r="D74" s="78">
        <f>'[1]Energy Intensity'!B104</f>
        <v>196</v>
      </c>
      <c r="E74" s="220">
        <f>'[1]Energy Intensity'!C104</f>
        <v>1921</v>
      </c>
      <c r="F74" s="80">
        <f>'[1]Energy Intensity'!D104</f>
        <v>147260</v>
      </c>
      <c r="G74" s="36"/>
      <c r="H74" s="80">
        <f>'[1]Energy Intensity'!G104</f>
        <v>7.3995404047263351</v>
      </c>
      <c r="J74" s="80"/>
      <c r="L74" s="80">
        <f>'[1]Energy Intensity'!O104</f>
        <v>0</v>
      </c>
      <c r="N74" s="80">
        <f>'[1]Energy Intensity'!W104</f>
        <v>2236551.3199999998</v>
      </c>
      <c r="O74" s="37"/>
      <c r="P74" s="80">
        <f t="shared" si="4"/>
        <v>15.187772103762052</v>
      </c>
      <c r="R74" s="75">
        <f>'[1]Energy Intensity'!U104</f>
        <v>0.42582050454977588</v>
      </c>
      <c r="T74" s="81">
        <f t="shared" si="8"/>
        <v>62706.327499999999</v>
      </c>
    </row>
    <row r="75" spans="1:22" x14ac:dyDescent="0.2">
      <c r="A75" s="76">
        <f t="shared" si="6"/>
        <v>64</v>
      </c>
      <c r="B75" s="76">
        <f t="shared" ref="B75:B78" si="9">P75</f>
        <v>7.6251350200786039</v>
      </c>
      <c r="C75" s="77" t="str">
        <f>'[1]Energy Intensity'!A69</f>
        <v xml:space="preserve"> Jacob House</v>
      </c>
      <c r="D75" s="78" t="str">
        <f>'[1]Energy Intensity'!B69</f>
        <v>033</v>
      </c>
      <c r="E75" s="220">
        <f>'[1]Energy Intensity'!C69</f>
        <v>1914</v>
      </c>
      <c r="F75" s="80">
        <f>'[1]Energy Intensity'!D69</f>
        <v>8216</v>
      </c>
      <c r="G75" s="36"/>
      <c r="H75" s="80">
        <f>'[1]Energy Intensity'!G69</f>
        <v>0</v>
      </c>
      <c r="J75" s="80"/>
      <c r="L75" s="80">
        <f>'[1]Energy Intensity'!O69</f>
        <v>7.6251350200786039</v>
      </c>
      <c r="N75" s="80">
        <f>'[1]Energy Intensity'!W69</f>
        <v>62648.109324965808</v>
      </c>
      <c r="O75" s="37"/>
      <c r="P75" s="80">
        <f t="shared" si="4"/>
        <v>7.6251350200786039</v>
      </c>
      <c r="R75" s="75">
        <f>'[1]Energy Intensity'!U69</f>
        <v>0.12492748431070337</v>
      </c>
      <c r="T75" s="81">
        <f t="shared" si="8"/>
        <v>1026.4042110967389</v>
      </c>
    </row>
    <row r="76" spans="1:22" x14ac:dyDescent="0.2">
      <c r="A76" s="69">
        <f t="shared" si="6"/>
        <v>65</v>
      </c>
      <c r="B76" s="69">
        <f t="shared" si="9"/>
        <v>0</v>
      </c>
      <c r="C76" s="70" t="str">
        <f>'[1]Energy Intensity'!A99</f>
        <v>5415 Cass</v>
      </c>
      <c r="D76" s="71" t="str">
        <f>'[1]Energy Intensity'!B99</f>
        <v>041</v>
      </c>
      <c r="E76" s="221">
        <f>'[1]Energy Intensity'!C99</f>
        <v>1961</v>
      </c>
      <c r="F76" s="73">
        <f>'[1]Energy Intensity'!D99</f>
        <v>10042</v>
      </c>
      <c r="G76" s="36"/>
      <c r="H76" s="73">
        <f>'[1]Energy Intensity'!G99</f>
        <v>0</v>
      </c>
      <c r="I76" s="37"/>
      <c r="J76" s="73"/>
      <c r="K76" s="37"/>
      <c r="L76" s="73">
        <f>'[1]Energy Intensity'!O99</f>
        <v>0</v>
      </c>
      <c r="M76" s="37"/>
      <c r="N76" s="73">
        <f>'[1]Energy Intensity'!W99</f>
        <v>0</v>
      </c>
      <c r="O76" s="37"/>
      <c r="P76" s="73">
        <f t="shared" si="4"/>
        <v>0</v>
      </c>
      <c r="Q76" s="37"/>
      <c r="R76" s="68">
        <f>'[1]Energy Intensity'!U99</f>
        <v>2.0261900019916353E-2</v>
      </c>
      <c r="T76" s="74">
        <f>'[1]Energy Intensity'!$T$99</f>
        <v>203.47</v>
      </c>
    </row>
    <row r="77" spans="1:22" x14ac:dyDescent="0.2">
      <c r="A77" s="76">
        <f t="shared" si="6"/>
        <v>66</v>
      </c>
      <c r="B77" s="76">
        <f>P77</f>
        <v>628.68465215082313</v>
      </c>
      <c r="C77" s="77" t="str">
        <f>'[1]Energy Intensity'!A112</f>
        <v>WDET Transmitter</v>
      </c>
      <c r="D77" s="78">
        <f>'[1]Energy Intensity'!B112</f>
        <v>501</v>
      </c>
      <c r="E77" s="220">
        <f>'[1]Energy Intensity'!C112</f>
        <v>1996</v>
      </c>
      <c r="F77" s="80">
        <f>'[1]Energy Intensity'!D112</f>
        <v>1883</v>
      </c>
      <c r="G77" s="36"/>
      <c r="H77" s="80">
        <f>'[1]Energy Intensity'!G112</f>
        <v>622.42272968667021</v>
      </c>
      <c r="J77" s="80"/>
      <c r="L77" s="210">
        <f>'[1]Energy Intensity'!O112</f>
        <v>6.2619224641529474</v>
      </c>
      <c r="N77" s="210">
        <f>'[1]Energy Intensity'!W112</f>
        <v>1183813.2</v>
      </c>
      <c r="O77" s="37"/>
      <c r="P77" s="210">
        <f>N77/F77</f>
        <v>628.68465215082313</v>
      </c>
      <c r="R77" s="211">
        <f>'[1]Energy Intensity'!U112</f>
        <v>21.476106758400544</v>
      </c>
      <c r="T77" s="212">
        <f>R77*F77</f>
        <v>40439.509026068226</v>
      </c>
    </row>
    <row r="78" spans="1:22" x14ac:dyDescent="0.2">
      <c r="A78" s="69">
        <f t="shared" si="6"/>
        <v>67</v>
      </c>
      <c r="B78" s="69">
        <f t="shared" si="9"/>
        <v>0</v>
      </c>
      <c r="C78" s="70" t="str">
        <f>'[1]Energy Intensity'!A105</f>
        <v>General Annex</v>
      </c>
      <c r="D78" s="71">
        <f>'[1]Energy Intensity'!B105</f>
        <v>197</v>
      </c>
      <c r="E78" s="221">
        <f>'[1]Energy Intensity'!C105</f>
        <v>0</v>
      </c>
      <c r="F78" s="73">
        <f>'[1]Energy Intensity'!D105</f>
        <v>0</v>
      </c>
      <c r="G78" s="36"/>
      <c r="H78" s="73">
        <f>'[1]Energy Intensity'!$G$105</f>
        <v>0</v>
      </c>
      <c r="I78" s="37"/>
      <c r="J78" s="73">
        <f>'[1]Energy Intensity'!$K$105</f>
        <v>0</v>
      </c>
      <c r="K78" s="37"/>
      <c r="L78" s="73">
        <f>'[1]Energy Intensity'!$O$105</f>
        <v>0</v>
      </c>
      <c r="M78" s="37"/>
      <c r="N78" s="73">
        <f>'[1]Energy Intensity'!$W$105</f>
        <v>0</v>
      </c>
      <c r="O78" s="37"/>
      <c r="P78" s="73">
        <f>'[1]Energy Intensity'!$X$105</f>
        <v>0</v>
      </c>
      <c r="Q78" s="37"/>
      <c r="R78" s="68">
        <f>'[1]Energy Intensity'!$U$105</f>
        <v>0</v>
      </c>
      <c r="T78" s="74">
        <f>'[1]Energy Intensity'!$T$105</f>
        <v>4800</v>
      </c>
      <c r="U78" s="3">
        <f>SUM(T54:T78)</f>
        <v>1956353.5005835653</v>
      </c>
      <c r="V78" s="67">
        <f>U78/T80</f>
        <v>9.8632980144693447E-2</v>
      </c>
    </row>
    <row r="80" spans="1:22" s="105" customFormat="1" ht="15" x14ac:dyDescent="0.2">
      <c r="A80" s="104"/>
      <c r="B80" s="104"/>
      <c r="C80" s="105" t="s">
        <v>13</v>
      </c>
      <c r="D80" s="106"/>
      <c r="E80" s="222"/>
      <c r="F80" s="108">
        <f>SUM(F11:F79)</f>
        <v>6681085</v>
      </c>
      <c r="G80" s="109"/>
      <c r="H80" s="108"/>
      <c r="I80" s="110"/>
      <c r="J80" s="108"/>
      <c r="K80" s="110"/>
      <c r="L80" s="108"/>
      <c r="M80" s="110"/>
      <c r="N80" s="108">
        <f>SUM(N11:N79)</f>
        <v>1248510088.6737425</v>
      </c>
      <c r="O80" s="111"/>
      <c r="P80" s="108">
        <f>N80/F80</f>
        <v>186.87235511503633</v>
      </c>
      <c r="Q80" s="110"/>
      <c r="R80" s="103">
        <f>'[1]Energy Intensity'!$U$117</f>
        <v>2.9687811195464757</v>
      </c>
      <c r="S80" s="112"/>
      <c r="T80" s="81">
        <f>SUM(T11:T79)</f>
        <v>19834679.006085157</v>
      </c>
      <c r="U80" s="3" t="s">
        <v>12</v>
      </c>
    </row>
    <row r="81" spans="6:20" x14ac:dyDescent="0.2">
      <c r="F81" s="6">
        <f>'[1]Energy Intensity'!$D$117</f>
        <v>6681085</v>
      </c>
      <c r="T81" s="3">
        <f>'[1]Energy Intensity'!$T$117</f>
        <v>19834679.006085165</v>
      </c>
    </row>
    <row r="83" spans="6:20" x14ac:dyDescent="0.2">
      <c r="T83" s="6"/>
    </row>
  </sheetData>
  <mergeCells count="1">
    <mergeCell ref="C2:G2"/>
  </mergeCells>
  <pageMargins left="0.48" right="0.32" top="0.51" bottom="0.75" header="0.3" footer="0.3"/>
  <pageSetup paperSize="5" scale="73" fitToHeight="2" orientation="landscape" r:id="rId1"/>
  <headerFooter>
    <oddFooter>&amp;L&amp;F&amp;CPrinted on &amp;D,  &amp;P of &amp;N&amp;RLarry S.   Fodor</oddFooter>
  </headerFooter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Data</vt:lpstr>
      <vt:lpstr>Sheet3</vt:lpstr>
      <vt:lpstr>Summary!Print_Area</vt:lpstr>
    </vt:vector>
  </TitlesOfParts>
  <Company>WSU Facilities Planning and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aq4880</dc:creator>
  <cp:lastModifiedBy>Andrew Billing</cp:lastModifiedBy>
  <cp:lastPrinted>2011-09-12T15:02:19Z</cp:lastPrinted>
  <dcterms:created xsi:type="dcterms:W3CDTF">2011-07-20T13:39:57Z</dcterms:created>
  <dcterms:modified xsi:type="dcterms:W3CDTF">2012-02-01T18:48:39Z</dcterms:modified>
</cp:coreProperties>
</file>